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F30" i="1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B4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<sst xmlns="http://schemas.openxmlformats.org/spreadsheetml/2006/main" count="58" uniqueCount="53">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</sst>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419900</v>
      </c>
      <c r="D2" s="37"/>
      <c r="E2" s="38"/>
      <c r="F2" s="39"/>
      <c r="G2" s="82" t="s">
        <v>45</v>
      </c>
      <c r="J2" s="31" t="str">
        <f>B2</f>
        <v>Вилла 3 спальни</v>
      </c>
      <c r="K2" s="60">
        <f>C2</f>
        <v>419900</v>
      </c>
      <c r="L2" s="62"/>
      <c r="M2" s="63"/>
      <c r="N2" s="64"/>
      <c r="O2" s="71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72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72"/>
    </row>
    <row r="4" spans="2:15" ht="15.45" customHeight="1" thickBot="1">
      <c r="B4" s="85">
        <f>C2</f>
        <v>419900</v>
      </c>
      <c r="C4" s="86"/>
      <c r="D4" s="40">
        <v>0.14000000000000001</v>
      </c>
      <c r="E4" s="41">
        <f>B4*D4</f>
        <v>58786.000000000007</v>
      </c>
      <c r="F4" s="41">
        <f>B4*40%</f>
        <v>167960</v>
      </c>
      <c r="G4" s="73"/>
      <c r="H4" s="12"/>
      <c r="I4" s="12"/>
      <c r="J4" s="85">
        <f>K2</f>
        <v>419900</v>
      </c>
      <c r="K4" s="86"/>
      <c r="L4" s="40">
        <f>D4</f>
        <v>0.14000000000000001</v>
      </c>
      <c r="M4" s="41">
        <f>K2*L4</f>
        <v>58786.000000000007</v>
      </c>
      <c r="N4" s="66"/>
      <c r="O4" s="73"/>
    </row>
    <row r="5" spans="2:15" ht="30" customHeight="1" thickBot="1">
      <c r="B5" s="79" t="s">
        <v>49</v>
      </c>
      <c r="C5" s="79"/>
      <c r="D5" s="79"/>
      <c r="E5" s="79"/>
      <c r="F5" s="21">
        <f>C2+E4</f>
        <v>478686</v>
      </c>
      <c r="G5" s="43">
        <f>F4+E4</f>
        <v>226746</v>
      </c>
      <c r="H5" s="42" t="s">
        <v>30</v>
      </c>
      <c r="I5" s="12"/>
      <c r="J5" s="79" t="str">
        <f>B5</f>
        <v>вилла стоимостью, евро с налогами</v>
      </c>
      <c r="K5" s="80"/>
      <c r="L5" s="80"/>
      <c r="M5" s="80"/>
      <c r="N5" s="21">
        <f>K2+M4</f>
        <v>478686</v>
      </c>
      <c r="O5" s="43">
        <f>K2+M4</f>
        <v>478686</v>
      </c>
    </row>
    <row r="6" spans="2:15" ht="16.2" thickBot="1">
      <c r="B6" s="87" t="s">
        <v>4</v>
      </c>
      <c r="C6" s="87" t="s">
        <v>5</v>
      </c>
      <c r="D6" s="107" t="s">
        <v>3</v>
      </c>
      <c r="E6" s="107"/>
      <c r="F6" s="107"/>
      <c r="G6" s="10"/>
      <c r="H6" s="12"/>
      <c r="I6" s="12"/>
      <c r="J6" s="87" t="str">
        <f>B6</f>
        <v>месяцы</v>
      </c>
      <c r="K6" s="87" t="str">
        <f>C6</f>
        <v>дни</v>
      </c>
      <c r="L6" s="81" t="str">
        <f>D6</f>
        <v>стоимость аренды, евро</v>
      </c>
      <c r="M6" s="81"/>
      <c r="N6" s="81"/>
    </row>
    <row r="7" spans="2:15" ht="16.2" thickBot="1">
      <c r="B7" s="88"/>
      <c r="C7" s="88"/>
      <c r="D7" s="14" t="s">
        <v>6</v>
      </c>
      <c r="E7" s="14" t="s">
        <v>7</v>
      </c>
      <c r="F7" s="14" t="s">
        <v>8</v>
      </c>
      <c r="G7" s="16"/>
      <c r="J7" s="88"/>
      <c r="K7" s="88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89">
        <f>SUM(C8:C19)</f>
        <v>365</v>
      </c>
      <c r="C20" s="70"/>
      <c r="D20" s="83">
        <f>SUM(F8:F19)</f>
        <v>130348</v>
      </c>
      <c r="E20" s="69"/>
      <c r="F20" s="70"/>
      <c r="G20" s="1"/>
      <c r="J20" s="89">
        <f>SUM(K8:K19)</f>
        <v>365</v>
      </c>
      <c r="K20" s="70"/>
      <c r="L20" s="83">
        <f>SUM(N8:N19)</f>
        <v>130348</v>
      </c>
      <c r="M20" s="69"/>
      <c r="N20" s="70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68" t="s">
        <v>22</v>
      </c>
      <c r="C22" s="84"/>
      <c r="D22" s="50">
        <v>0.2</v>
      </c>
      <c r="E22" s="51">
        <v>0.2</v>
      </c>
      <c r="F22" s="45">
        <f>F21*E22</f>
        <v>20855.680000000004</v>
      </c>
      <c r="G22" s="22"/>
      <c r="J22" s="68" t="str">
        <f t="shared" ref="J22:J28" si="7">B22</f>
        <v>управление, реклама</v>
      </c>
      <c r="K22" s="84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68" t="s">
        <v>36</v>
      </c>
      <c r="D24" s="69"/>
      <c r="E24" s="70"/>
      <c r="F24" s="46">
        <v>1000</v>
      </c>
      <c r="G24" s="22"/>
      <c r="J24" s="3" t="str">
        <f t="shared" si="7"/>
        <v>налог</v>
      </c>
      <c r="K24" s="68" t="str">
        <f>C24</f>
        <v>в год</v>
      </c>
      <c r="L24" s="69"/>
      <c r="M24" s="70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68" t="s">
        <v>36</v>
      </c>
      <c r="D26" s="69"/>
      <c r="E26" s="70"/>
      <c r="F26" s="46">
        <v>350</v>
      </c>
      <c r="G26" s="22"/>
      <c r="J26" s="3" t="str">
        <f t="shared" si="7"/>
        <v>страховка</v>
      </c>
      <c r="K26" s="68" t="str">
        <f>C26</f>
        <v>в год</v>
      </c>
      <c r="L26" s="69"/>
      <c r="M26" s="70"/>
      <c r="N26" s="46">
        <f>F26</f>
        <v>350</v>
      </c>
    </row>
    <row r="27" spans="2:15">
      <c r="B27" s="3" t="s">
        <v>40</v>
      </c>
      <c r="C27" s="68" t="s">
        <v>36</v>
      </c>
      <c r="D27" s="69"/>
      <c r="E27" s="70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68" t="str">
        <f>C27</f>
        <v>в год</v>
      </c>
      <c r="L27" s="69"/>
      <c r="M27" s="70"/>
      <c r="N27" s="67">
        <f>SUM(N22:N26)</f>
        <v>28205.680000000004</v>
      </c>
    </row>
    <row r="28" spans="2:15" ht="16.2" thickBot="1">
      <c r="B28" s="90" t="s">
        <v>41</v>
      </c>
      <c r="C28" s="69"/>
      <c r="D28" s="69"/>
      <c r="E28" s="70"/>
      <c r="F28" s="58">
        <f>F21-F27</f>
        <v>76072.72</v>
      </c>
      <c r="G28" s="1"/>
      <c r="J28" s="90" t="str">
        <f t="shared" si="7"/>
        <v>ДОХОД2</v>
      </c>
      <c r="K28" s="69"/>
      <c r="L28" s="69"/>
      <c r="M28" s="70"/>
      <c r="N28" s="58">
        <f>N21-N27</f>
        <v>76072.72</v>
      </c>
    </row>
    <row r="29" spans="2:15" ht="31.95" customHeight="1" thickTop="1" thickBot="1">
      <c r="B29" s="99" t="s">
        <v>46</v>
      </c>
      <c r="C29" s="99"/>
      <c r="D29" s="99"/>
      <c r="E29" s="100"/>
      <c r="F29" s="56">
        <f>F28*100/G5</f>
        <v>33.549751704550467</v>
      </c>
      <c r="G29" s="11"/>
      <c r="H29" s="12"/>
      <c r="I29" s="12"/>
      <c r="J29" s="76" t="s">
        <v>42</v>
      </c>
      <c r="K29" s="77"/>
      <c r="L29" s="77"/>
      <c r="M29" s="78"/>
      <c r="N29" s="56">
        <f>N28*100/O5</f>
        <v>15.891987649523905</v>
      </c>
      <c r="O29" s="12"/>
    </row>
    <row r="30" spans="2:15" ht="16.95" customHeight="1" thickTop="1">
      <c r="B30" s="95" t="s">
        <v>25</v>
      </c>
      <c r="C30" s="96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95" t="str">
        <f>B30</f>
        <v>налог</v>
      </c>
      <c r="K30" s="96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97" t="s">
        <v>43</v>
      </c>
      <c r="C31" s="69"/>
      <c r="D31" s="69"/>
      <c r="E31" s="70"/>
      <c r="F31" s="57">
        <f>F28-F30</f>
        <v>51045.903999999995</v>
      </c>
      <c r="G31" s="11"/>
      <c r="H31" s="12"/>
      <c r="I31" s="12"/>
      <c r="J31" s="97" t="s">
        <v>44</v>
      </c>
      <c r="K31" s="69"/>
      <c r="L31" s="69"/>
      <c r="M31" s="70"/>
      <c r="N31" s="57">
        <f>N28-N30</f>
        <v>51045.903999999995</v>
      </c>
      <c r="O31" s="12"/>
    </row>
    <row r="32" spans="2:15" ht="16.8" thickTop="1" thickBot="1">
      <c r="B32" s="98" t="s">
        <v>32</v>
      </c>
      <c r="C32" s="69"/>
      <c r="D32" s="69"/>
      <c r="E32" s="69"/>
      <c r="F32" s="56">
        <f>F31*100/G5</f>
        <v>22.512372434353857</v>
      </c>
      <c r="G32" s="12"/>
      <c r="H32" s="12"/>
      <c r="I32" s="12"/>
      <c r="J32" s="98" t="s">
        <v>32</v>
      </c>
      <c r="K32" s="69"/>
      <c r="L32" s="69"/>
      <c r="M32" s="69"/>
      <c r="N32" s="56">
        <f>N31*100/O5</f>
        <v>10.6637553636413</v>
      </c>
      <c r="O32" s="12"/>
    </row>
    <row r="33" spans="2:15" ht="76.2" customHeight="1" thickTop="1">
      <c r="B33" s="98" t="s">
        <v>26</v>
      </c>
      <c r="C33" s="102"/>
      <c r="D33" s="103" t="s">
        <v>33</v>
      </c>
      <c r="E33" s="91">
        <v>3.2000000000000001E-2</v>
      </c>
      <c r="F33" s="93">
        <f>C34*12</f>
        <v>17071.439999999999</v>
      </c>
      <c r="G33" s="105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1422.62</v>
      </c>
      <c r="D34" s="104"/>
      <c r="E34" s="92"/>
      <c r="F34" s="94"/>
      <c r="G34" s="106"/>
      <c r="J34" s="2"/>
      <c r="K34" s="2"/>
      <c r="L34" s="12"/>
      <c r="M34" s="25"/>
      <c r="N34" s="13"/>
      <c r="O34" s="12"/>
    </row>
    <row r="35" spans="2:15" ht="16.2" thickBot="1">
      <c r="B35" s="101" t="s">
        <v>47</v>
      </c>
      <c r="C35" s="101"/>
      <c r="D35" s="101"/>
      <c r="E35" s="101"/>
      <c r="F35" s="55">
        <f>F31-F33</f>
        <v>33974.463999999993</v>
      </c>
      <c r="J35" s="26"/>
      <c r="K35" s="26"/>
      <c r="L35" s="26"/>
      <c r="M35" s="28"/>
      <c r="N35" s="29"/>
    </row>
    <row r="36" spans="2:15" ht="16.8" thickTop="1" thickBot="1">
      <c r="B36" s="99" t="s">
        <v>31</v>
      </c>
      <c r="C36" s="99"/>
      <c r="D36" s="99"/>
      <c r="E36" s="100"/>
      <c r="F36" s="56">
        <f>F35*100/G5</f>
        <v>14.983489896183393</v>
      </c>
      <c r="G36" s="54" t="s">
        <v>28</v>
      </c>
      <c r="H36" s="12"/>
      <c r="I36" s="12"/>
      <c r="J36" s="74"/>
      <c r="K36" s="74"/>
      <c r="L36" s="74"/>
      <c r="M36" s="75"/>
      <c r="N36" s="20"/>
    </row>
    <row r="37" spans="2:15" ht="16.2" thickTop="1"/>
  </sheetData>
  <mergeCells count="42">
    <mergeCell ref="B22:C22"/>
    <mergeCell ref="B4:C4"/>
    <mergeCell ref="B6:B7"/>
    <mergeCell ref="C6:C7"/>
    <mergeCell ref="B20:C20"/>
    <mergeCell ref="B5:E5"/>
    <mergeCell ref="D6:F6"/>
    <mergeCell ref="D20:F20"/>
    <mergeCell ref="C24:E24"/>
    <mergeCell ref="C26:E26"/>
    <mergeCell ref="B36:E36"/>
    <mergeCell ref="B30:C30"/>
    <mergeCell ref="J32:M32"/>
    <mergeCell ref="K27:M27"/>
    <mergeCell ref="J28:M28"/>
    <mergeCell ref="B35:E35"/>
    <mergeCell ref="C27:E27"/>
    <mergeCell ref="B33:C33"/>
    <mergeCell ref="B28:E28"/>
    <mergeCell ref="E33:E34"/>
    <mergeCell ref="F33:F34"/>
    <mergeCell ref="J30:K30"/>
    <mergeCell ref="J31:M31"/>
    <mergeCell ref="B31:E31"/>
    <mergeCell ref="B32:E32"/>
    <mergeCell ref="D33:D34"/>
    <mergeCell ref="G33:G34"/>
    <mergeCell ref="B29:E29"/>
    <mergeCell ref="G2:G4"/>
    <mergeCell ref="L20:N20"/>
    <mergeCell ref="J22:K22"/>
    <mergeCell ref="J4:K4"/>
    <mergeCell ref="J6:J7"/>
    <mergeCell ref="K6:K7"/>
    <mergeCell ref="J20:K20"/>
    <mergeCell ref="K26:M26"/>
    <mergeCell ref="O2:O4"/>
    <mergeCell ref="J36:M36"/>
    <mergeCell ref="J29:M29"/>
    <mergeCell ref="J5:M5"/>
    <mergeCell ref="L6:N6"/>
    <mergeCell ref="K24:M24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2020-04-13T13:28:03Z</dcterms:modified>
</cp:coreProperties>
</file>