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k/Downloads/"/>
    </mc:Choice>
  </mc:AlternateContent>
  <xr:revisionPtr revIDLastSave="0" documentId="13_ncr:1_{45C59F72-A5CD-1446-8E78-9B050C8C6301}" xr6:coauthVersionLast="45" xr6:coauthVersionMax="45" xr10:uidLastSave="{00000000-0000-0000-0000-000000000000}"/>
  <bookViews>
    <workbookView xWindow="2540" yWindow="460" windowWidth="28800" windowHeight="1638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M9" i="1" l="1"/>
  <c r="M10" i="1"/>
  <c r="M11" i="1"/>
  <c r="M12" i="1"/>
  <c r="M13" i="1"/>
  <c r="M14" i="1"/>
  <c r="M15" i="1"/>
  <c r="M16" i="1"/>
  <c r="M17" i="1"/>
  <c r="M18" i="1"/>
  <c r="M19" i="1"/>
  <c r="M8" i="1"/>
  <c r="F22" i="1"/>
  <c r="N22" i="1"/>
  <c r="M23" i="1" l="1"/>
  <c r="L2" i="1" l="1"/>
  <c r="L4" i="1" s="1"/>
  <c r="O4" i="1" s="1"/>
  <c r="D4" i="1"/>
  <c r="G4" i="1" s="1"/>
  <c r="G25" i="1"/>
  <c r="G23" i="1"/>
  <c r="F21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O25" i="1"/>
  <c r="O23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20" i="1" l="1"/>
  <c r="O21" i="1" s="1"/>
  <c r="O22" i="1" s="1"/>
  <c r="O26" i="1" s="1"/>
  <c r="O27" i="1" s="1"/>
  <c r="N4" i="1"/>
  <c r="O5" i="1" s="1"/>
  <c r="G20" i="1"/>
  <c r="G21" i="1" s="1"/>
  <c r="G22" i="1" s="1"/>
  <c r="G26" i="1" s="1"/>
  <c r="G27" i="1" s="1"/>
  <c r="F4" i="1"/>
  <c r="G5" i="1" s="1"/>
  <c r="P5" i="1" l="1"/>
  <c r="O28" i="1" s="1"/>
  <c r="H5" i="1"/>
  <c r="G28" i="1" s="1"/>
  <c r="G29" i="1"/>
  <c r="G30" i="1" s="1"/>
  <c r="O29" i="1"/>
  <c r="O30" i="1" s="1"/>
  <c r="G31" i="1" l="1"/>
  <c r="O34" i="1"/>
  <c r="O35" i="1" s="1"/>
  <c r="O31" i="1"/>
</calcChain>
</file>

<file path=xl/sharedStrings.xml><?xml version="1.0" encoding="utf-8"?>
<sst xmlns="http://schemas.openxmlformats.org/spreadsheetml/2006/main" count="94" uniqueCount="51">
  <si>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</si>
  <si>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</si>
  <si>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</si>
  <si>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</si>
  <si>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</si>
  <si>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</si>
  <si>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</si>
  <si>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</si>
  <si>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</si>
  <si>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</si>
  <si>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</si>
  <si>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</si>
  <si>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</si>
  <si>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</si>
  <si>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</si>
  <si>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</si>
  <si>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</si>
  <si>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</si>
  <si>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</si>
  <si>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</si>
  <si>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</si>
  <si>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</si>
  <si>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</si>
  <si>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</si>
  <si>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</si>
  <si>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</si>
  <si>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</si>
  <si>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</si>
  <si>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Расходы</t>
  </si>
  <si>
    <t>доход2</t>
  </si>
  <si>
    <t>доход3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</si>
  <si>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</si>
  <si>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</si>
  <si>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</si>
  <si>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</si>
  <si>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</si>
  <si>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</si>
  <si>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</si>
  <si>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</si>
  <si>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</si>
  <si>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</si>
  <si>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</si>
  <si>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</si>
  <si>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</si>
  <si>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вложения</t>
  </si>
  <si>
    <t>без ипотеки</t>
  </si>
  <si>
    <t>комунидад+интернет</t>
  </si>
  <si>
    <t>в год</t>
  </si>
  <si>
    <t>за год</t>
  </si>
  <si>
    <t>Апартаменты 3сп</t>
  </si>
  <si>
    <t>Апартаменты 3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</si>
</sst>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8" xfId="0" applyFont="1" applyBorder="1"/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2" fillId="4" borderId="0" xfId="0" applyFont="1" applyFill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4" borderId="0" xfId="0" applyFont="1" applyFill="1"/>
    <xf numFmtId="0" fontId="12" fillId="0" borderId="8" xfId="0" applyFont="1" applyBorder="1"/>
    <xf numFmtId="0" fontId="12" fillId="0" borderId="0" xfId="0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/>
    <xf numFmtId="0" fontId="13" fillId="0" borderId="11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0" fontId="14" fillId="0" borderId="0" xfId="0" applyNumberFormat="1" applyFont="1"/>
    <xf numFmtId="0" fontId="1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5"/>
  <sheetViews>
    <sheetView tabSelected="1" showRuler="0" zoomScale="89" zoomScaleNormal="89" zoomScalePageLayoutView="89" workbookViewId="0">
      <selection activeCell="O34" sqref="O34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4" max="4" width="12.83203125" customWidth="1"/>
    <col min="5" max="5" width="15.33203125" customWidth="1"/>
    <col min="6" max="6" width="18" customWidth="1"/>
    <col min="7" max="7" width="28" customWidth="1"/>
    <col min="8" max="8" width="21.6640625" customWidth="1"/>
    <col min="10" max="10" width="6.5" customWidth="1"/>
    <col min="11" max="11" width="18.83203125" customWidth="1"/>
    <col min="12" max="12" width="14" customWidth="1"/>
    <col min="14" max="14" width="22" customWidth="1"/>
    <col min="15" max="15" width="16.6640625" customWidth="1"/>
    <col min="16" max="16" width="26.33203125" customWidth="1"/>
  </cols>
  <sheetData>
    <row r="2" spans="3:17" ht="19" x14ac:dyDescent="0.25">
      <c r="C2" s="1" t="s">
        <v>50</v>
      </c>
      <c r="D2" s="1">
        <v>329000</v>
      </c>
      <c r="E2" s="3"/>
      <c r="F2" s="1"/>
      <c r="G2" s="24"/>
      <c r="H2" s="1" t="s">
        <v>0</v>
      </c>
      <c r="K2" s="1" t="s">
        <v>49</v>
      </c>
      <c r="L2" s="1">
        <f>D2</f>
        <v>329000</v>
      </c>
      <c r="M2" s="41"/>
      <c r="N2" s="1"/>
      <c r="O2" s="42"/>
      <c r="P2" s="1" t="s">
        <v>0</v>
      </c>
    </row>
    <row r="3" spans="3:17" x14ac:dyDescent="0.2">
      <c r="C3" s="1" t="s">
        <v>41</v>
      </c>
      <c r="D3" s="1" t="s">
        <v>1</v>
      </c>
      <c r="E3" s="1" t="s">
        <v>34</v>
      </c>
      <c r="F3" s="32" t="s">
        <v>45</v>
      </c>
      <c r="G3" s="1" t="s">
        <v>2</v>
      </c>
      <c r="H3" s="2" t="s">
        <v>42</v>
      </c>
      <c r="K3" s="1" t="s">
        <v>41</v>
      </c>
      <c r="L3" s="1" t="s">
        <v>1</v>
      </c>
      <c r="M3" s="1" t="s">
        <v>34</v>
      </c>
      <c r="N3" s="43" t="s">
        <v>43</v>
      </c>
      <c r="O3" s="1" t="s">
        <v>2</v>
      </c>
      <c r="P3" s="2" t="s">
        <v>42</v>
      </c>
    </row>
    <row r="4" spans="3:17" ht="17" thickBot="1" x14ac:dyDescent="0.25">
      <c r="C4" s="1"/>
      <c r="D4" s="3">
        <f>D2</f>
        <v>329000</v>
      </c>
      <c r="E4" s="2">
        <v>0.14000000000000001</v>
      </c>
      <c r="F4" s="3">
        <f>D4*E4</f>
        <v>46060.000000000007</v>
      </c>
      <c r="G4" s="3">
        <f>D4*100%</f>
        <v>329000</v>
      </c>
      <c r="H4" s="1"/>
      <c r="K4" s="1"/>
      <c r="L4" s="41">
        <f>L2</f>
        <v>329000</v>
      </c>
      <c r="M4" s="2">
        <v>0.14000000000000001</v>
      </c>
      <c r="N4" s="41">
        <f>L4*M4</f>
        <v>46060.000000000007</v>
      </c>
      <c r="O4" s="41">
        <f>L4*40%</f>
        <v>131600</v>
      </c>
      <c r="P4" s="1"/>
    </row>
    <row r="5" spans="3:17" ht="36" thickBot="1" x14ac:dyDescent="0.3">
      <c r="C5" s="33" t="s">
        <v>3</v>
      </c>
      <c r="D5" s="34"/>
      <c r="E5" s="34"/>
      <c r="F5" s="35"/>
      <c r="G5" s="26">
        <f>D2+F4</f>
        <v>375060</v>
      </c>
      <c r="H5" s="25">
        <f>G4+F4+E2</f>
        <v>375060</v>
      </c>
      <c r="I5" s="23" t="s">
        <v>44</v>
      </c>
      <c r="K5" s="84" t="s">
        <v>3</v>
      </c>
      <c r="L5" s="85"/>
      <c r="M5" s="85"/>
      <c r="N5" s="86"/>
      <c r="O5" s="44">
        <f>L2+N4</f>
        <v>375060</v>
      </c>
      <c r="P5" s="45">
        <f>O4+N4+M2</f>
        <v>177660</v>
      </c>
      <c r="Q5" s="23" t="s">
        <v>35</v>
      </c>
    </row>
    <row r="6" spans="3:17" ht="17" thickBot="1" x14ac:dyDescent="0.25">
      <c r="C6" s="6"/>
      <c r="D6" s="7"/>
      <c r="E6" s="36" t="s">
        <v>4</v>
      </c>
      <c r="F6" s="37"/>
      <c r="G6" s="38"/>
      <c r="K6" s="46"/>
      <c r="L6" s="47"/>
      <c r="M6" s="87" t="s">
        <v>4</v>
      </c>
      <c r="N6" s="88"/>
      <c r="O6" s="89"/>
      <c r="P6" s="48"/>
    </row>
    <row r="7" spans="3:17" x14ac:dyDescent="0.2">
      <c r="C7" s="13" t="s">
        <v>5</v>
      </c>
      <c r="D7" s="14" t="s">
        <v>6</v>
      </c>
      <c r="E7" s="15" t="s">
        <v>7</v>
      </c>
      <c r="F7" s="14" t="s">
        <v>8</v>
      </c>
      <c r="G7" s="16" t="s">
        <v>9</v>
      </c>
      <c r="K7" s="49" t="s">
        <v>5</v>
      </c>
      <c r="L7" s="50" t="s">
        <v>6</v>
      </c>
      <c r="M7" s="51" t="s">
        <v>7</v>
      </c>
      <c r="N7" s="50" t="s">
        <v>8</v>
      </c>
      <c r="O7" s="52" t="s">
        <v>9</v>
      </c>
      <c r="P7" s="48"/>
    </row>
    <row r="8" spans="3:17" x14ac:dyDescent="0.2">
      <c r="C8" s="17" t="s">
        <v>10</v>
      </c>
      <c r="D8" s="18">
        <v>31</v>
      </c>
      <c r="E8" s="54">
        <v>180</v>
      </c>
      <c r="F8" s="18">
        <f t="shared" ref="F8:F19" si="0">E8*7</f>
        <v>1260</v>
      </c>
      <c r="G8" s="18">
        <f>D8*E8</f>
        <v>5580</v>
      </c>
      <c r="K8" s="53" t="s">
        <v>10</v>
      </c>
      <c r="L8" s="54">
        <v>31</v>
      </c>
      <c r="M8" s="54">
        <f>E8</f>
        <v>180</v>
      </c>
      <c r="N8" s="54">
        <f t="shared" ref="N8:N19" si="1">M8*7</f>
        <v>1260</v>
      </c>
      <c r="O8" s="54">
        <f>L8*M8</f>
        <v>5580</v>
      </c>
      <c r="P8" s="55"/>
    </row>
    <row r="9" spans="3:17" x14ac:dyDescent="0.2">
      <c r="C9" s="17" t="s">
        <v>11</v>
      </c>
      <c r="D9" s="18">
        <v>28</v>
      </c>
      <c r="E9" s="56">
        <v>180</v>
      </c>
      <c r="F9" s="18">
        <f t="shared" si="0"/>
        <v>1260</v>
      </c>
      <c r="G9" s="18">
        <f t="shared" ref="G9:G19" si="2">D9*E9</f>
        <v>5040</v>
      </c>
      <c r="K9" s="53" t="s">
        <v>11</v>
      </c>
      <c r="L9" s="54">
        <v>28</v>
      </c>
      <c r="M9" s="54">
        <f t="shared" ref="M9:M19" si="3">E9</f>
        <v>180</v>
      </c>
      <c r="N9" s="54">
        <f t="shared" si="1"/>
        <v>1260</v>
      </c>
      <c r="O9" s="54">
        <f t="shared" ref="O9:O19" si="4">L9*M9</f>
        <v>5040</v>
      </c>
      <c r="P9" s="55"/>
    </row>
    <row r="10" spans="3:17" x14ac:dyDescent="0.2">
      <c r="C10" s="17" t="s">
        <v>12</v>
      </c>
      <c r="D10" s="18">
        <v>31</v>
      </c>
      <c r="E10" s="56">
        <v>230</v>
      </c>
      <c r="F10" s="18">
        <f t="shared" si="0"/>
        <v>1610</v>
      </c>
      <c r="G10" s="18">
        <f t="shared" si="2"/>
        <v>7130</v>
      </c>
      <c r="K10" s="53" t="s">
        <v>12</v>
      </c>
      <c r="L10" s="54">
        <v>31</v>
      </c>
      <c r="M10" s="54">
        <f t="shared" si="3"/>
        <v>230</v>
      </c>
      <c r="N10" s="54">
        <f t="shared" si="1"/>
        <v>1610</v>
      </c>
      <c r="O10" s="54">
        <f t="shared" si="4"/>
        <v>7130</v>
      </c>
      <c r="P10" s="55"/>
    </row>
    <row r="11" spans="3:17" x14ac:dyDescent="0.2">
      <c r="C11" s="19" t="s">
        <v>13</v>
      </c>
      <c r="D11" s="20">
        <v>30</v>
      </c>
      <c r="E11" s="59">
        <v>230</v>
      </c>
      <c r="F11" s="18">
        <f t="shared" si="0"/>
        <v>1610</v>
      </c>
      <c r="G11" s="18">
        <f t="shared" si="2"/>
        <v>6900</v>
      </c>
      <c r="K11" s="57" t="s">
        <v>13</v>
      </c>
      <c r="L11" s="58">
        <v>30</v>
      </c>
      <c r="M11" s="54">
        <f t="shared" si="3"/>
        <v>230</v>
      </c>
      <c r="N11" s="54">
        <f t="shared" si="1"/>
        <v>1610</v>
      </c>
      <c r="O11" s="54">
        <f t="shared" si="4"/>
        <v>6900</v>
      </c>
      <c r="P11" s="55"/>
    </row>
    <row r="12" spans="3:17" x14ac:dyDescent="0.2">
      <c r="C12" s="19" t="s">
        <v>14</v>
      </c>
      <c r="D12" s="20">
        <v>31</v>
      </c>
      <c r="E12" s="59">
        <v>260</v>
      </c>
      <c r="F12" s="18">
        <f t="shared" si="0"/>
        <v>1820</v>
      </c>
      <c r="G12" s="18">
        <f t="shared" si="2"/>
        <v>8060</v>
      </c>
      <c r="K12" s="57" t="s">
        <v>14</v>
      </c>
      <c r="L12" s="58">
        <v>31</v>
      </c>
      <c r="M12" s="54">
        <f t="shared" si="3"/>
        <v>260</v>
      </c>
      <c r="N12" s="54">
        <f t="shared" si="1"/>
        <v>1820</v>
      </c>
      <c r="O12" s="54">
        <f t="shared" si="4"/>
        <v>8060</v>
      </c>
      <c r="P12" s="55"/>
    </row>
    <row r="13" spans="3:17" x14ac:dyDescent="0.2">
      <c r="C13" s="21" t="s">
        <v>15</v>
      </c>
      <c r="D13" s="22">
        <v>30</v>
      </c>
      <c r="E13" s="62">
        <v>280</v>
      </c>
      <c r="F13" s="18">
        <f t="shared" si="0"/>
        <v>1960</v>
      </c>
      <c r="G13" s="18">
        <f t="shared" si="2"/>
        <v>8400</v>
      </c>
      <c r="K13" s="60" t="s">
        <v>15</v>
      </c>
      <c r="L13" s="61">
        <v>30</v>
      </c>
      <c r="M13" s="54">
        <f t="shared" si="3"/>
        <v>280</v>
      </c>
      <c r="N13" s="54">
        <f t="shared" si="1"/>
        <v>1960</v>
      </c>
      <c r="O13" s="54">
        <f t="shared" si="4"/>
        <v>8400</v>
      </c>
      <c r="P13" s="55"/>
    </row>
    <row r="14" spans="3:17" x14ac:dyDescent="0.2">
      <c r="C14" s="21" t="s">
        <v>16</v>
      </c>
      <c r="D14" s="22">
        <v>31</v>
      </c>
      <c r="E14" s="62">
        <v>350</v>
      </c>
      <c r="F14" s="18">
        <f t="shared" si="0"/>
        <v>2450</v>
      </c>
      <c r="G14" s="18">
        <f t="shared" si="2"/>
        <v>10850</v>
      </c>
      <c r="K14" s="60" t="s">
        <v>16</v>
      </c>
      <c r="L14" s="61">
        <v>31</v>
      </c>
      <c r="M14" s="54">
        <f t="shared" si="3"/>
        <v>350</v>
      </c>
      <c r="N14" s="54">
        <f t="shared" si="1"/>
        <v>2450</v>
      </c>
      <c r="O14" s="54">
        <f t="shared" si="4"/>
        <v>10850</v>
      </c>
      <c r="P14" s="55"/>
    </row>
    <row r="15" spans="3:17" x14ac:dyDescent="0.2">
      <c r="C15" s="21" t="s">
        <v>17</v>
      </c>
      <c r="D15" s="22">
        <v>31</v>
      </c>
      <c r="E15" s="62">
        <v>350</v>
      </c>
      <c r="F15" s="18">
        <f t="shared" si="0"/>
        <v>2450</v>
      </c>
      <c r="G15" s="18">
        <f t="shared" si="2"/>
        <v>10850</v>
      </c>
      <c r="K15" s="60" t="s">
        <v>17</v>
      </c>
      <c r="L15" s="61">
        <v>31</v>
      </c>
      <c r="M15" s="54">
        <f t="shared" si="3"/>
        <v>350</v>
      </c>
      <c r="N15" s="54">
        <f t="shared" si="1"/>
        <v>2450</v>
      </c>
      <c r="O15" s="54">
        <f t="shared" si="4"/>
        <v>10850</v>
      </c>
      <c r="P15" s="55"/>
    </row>
    <row r="16" spans="3:17" x14ac:dyDescent="0.2">
      <c r="C16" s="19" t="s">
        <v>18</v>
      </c>
      <c r="D16" s="20">
        <v>30</v>
      </c>
      <c r="E16" s="59">
        <v>300</v>
      </c>
      <c r="F16" s="18">
        <f t="shared" si="0"/>
        <v>2100</v>
      </c>
      <c r="G16" s="18">
        <f t="shared" si="2"/>
        <v>9000</v>
      </c>
      <c r="K16" s="57" t="s">
        <v>18</v>
      </c>
      <c r="L16" s="58">
        <v>30</v>
      </c>
      <c r="M16" s="54">
        <f t="shared" si="3"/>
        <v>300</v>
      </c>
      <c r="N16" s="54">
        <f t="shared" si="1"/>
        <v>2100</v>
      </c>
      <c r="O16" s="54">
        <f t="shared" si="4"/>
        <v>9000</v>
      </c>
      <c r="P16" s="55"/>
    </row>
    <row r="17" spans="3:16" x14ac:dyDescent="0.2">
      <c r="C17" s="19" t="s">
        <v>19</v>
      </c>
      <c r="D17" s="20">
        <v>31</v>
      </c>
      <c r="E17" s="59">
        <v>250</v>
      </c>
      <c r="F17" s="18">
        <f t="shared" si="0"/>
        <v>1750</v>
      </c>
      <c r="G17" s="18">
        <f t="shared" si="2"/>
        <v>7750</v>
      </c>
      <c r="K17" s="57" t="s">
        <v>19</v>
      </c>
      <c r="L17" s="58">
        <v>31</v>
      </c>
      <c r="M17" s="54">
        <f t="shared" si="3"/>
        <v>250</v>
      </c>
      <c r="N17" s="54">
        <f t="shared" si="1"/>
        <v>1750</v>
      </c>
      <c r="O17" s="54">
        <f t="shared" si="4"/>
        <v>7750</v>
      </c>
      <c r="P17" s="55"/>
    </row>
    <row r="18" spans="3:16" x14ac:dyDescent="0.2">
      <c r="C18" s="17" t="s">
        <v>20</v>
      </c>
      <c r="D18" s="18">
        <v>30</v>
      </c>
      <c r="E18" s="56">
        <v>200</v>
      </c>
      <c r="F18" s="18">
        <f t="shared" si="0"/>
        <v>1400</v>
      </c>
      <c r="G18" s="18">
        <f t="shared" si="2"/>
        <v>6000</v>
      </c>
      <c r="K18" s="53" t="s">
        <v>20</v>
      </c>
      <c r="L18" s="54">
        <v>30</v>
      </c>
      <c r="M18" s="54">
        <f t="shared" si="3"/>
        <v>200</v>
      </c>
      <c r="N18" s="54">
        <f t="shared" si="1"/>
        <v>1400</v>
      </c>
      <c r="O18" s="54">
        <f t="shared" si="4"/>
        <v>6000</v>
      </c>
      <c r="P18" s="55"/>
    </row>
    <row r="19" spans="3:16" x14ac:dyDescent="0.2">
      <c r="C19" s="17" t="s">
        <v>21</v>
      </c>
      <c r="D19" s="18">
        <v>31</v>
      </c>
      <c r="E19" s="56">
        <v>180</v>
      </c>
      <c r="F19" s="18">
        <f t="shared" si="0"/>
        <v>1260</v>
      </c>
      <c r="G19" s="18">
        <f t="shared" si="2"/>
        <v>5580</v>
      </c>
      <c r="K19" s="53" t="s">
        <v>21</v>
      </c>
      <c r="L19" s="54">
        <v>31</v>
      </c>
      <c r="M19" s="54">
        <f t="shared" si="3"/>
        <v>180</v>
      </c>
      <c r="N19" s="54">
        <f t="shared" si="1"/>
        <v>1260</v>
      </c>
      <c r="O19" s="54">
        <f t="shared" si="4"/>
        <v>5580</v>
      </c>
      <c r="P19" s="55"/>
    </row>
    <row r="20" spans="3:16" x14ac:dyDescent="0.2">
      <c r="C20" s="8"/>
      <c r="D20" s="5">
        <v>365</v>
      </c>
      <c r="E20" s="8"/>
      <c r="F20" s="8"/>
      <c r="G20" s="27">
        <f>SUM(G8:G19)</f>
        <v>91140</v>
      </c>
      <c r="K20" s="63"/>
      <c r="L20" s="64">
        <v>365</v>
      </c>
      <c r="M20" s="63"/>
      <c r="N20" s="63"/>
      <c r="O20" s="65">
        <f>SUM(O8:O19)</f>
        <v>91140</v>
      </c>
      <c r="P20" s="64"/>
    </row>
    <row r="21" spans="3:16" x14ac:dyDescent="0.2">
      <c r="C21" s="4" t="s">
        <v>22</v>
      </c>
      <c r="D21" s="39" t="s">
        <v>23</v>
      </c>
      <c r="E21" s="10">
        <v>80</v>
      </c>
      <c r="F21" s="9">
        <f>E21*0.01</f>
        <v>0.8</v>
      </c>
      <c r="G21" s="27">
        <f>G20*F21</f>
        <v>72912</v>
      </c>
      <c r="K21" s="66" t="s">
        <v>22</v>
      </c>
      <c r="L21" s="67" t="s">
        <v>23</v>
      </c>
      <c r="M21" s="68">
        <v>80</v>
      </c>
      <c r="N21" s="55">
        <v>0.8</v>
      </c>
      <c r="O21" s="65">
        <f>O20*N21</f>
        <v>72912</v>
      </c>
      <c r="P21" s="64"/>
    </row>
    <row r="22" spans="3:16" x14ac:dyDescent="0.2">
      <c r="C22" s="39" t="s">
        <v>24</v>
      </c>
      <c r="D22" s="39"/>
      <c r="E22" s="10">
        <v>20</v>
      </c>
      <c r="F22" s="9">
        <f>E22*0.01</f>
        <v>0.2</v>
      </c>
      <c r="G22" s="18">
        <f>G21*F22</f>
        <v>14582.400000000001</v>
      </c>
      <c r="K22" s="90" t="s">
        <v>24</v>
      </c>
      <c r="L22" s="90"/>
      <c r="M22" s="10">
        <v>20</v>
      </c>
      <c r="N22" s="9">
        <f>M22*0.01</f>
        <v>0.2</v>
      </c>
      <c r="O22" s="54">
        <f>O21*N22</f>
        <v>14582.400000000001</v>
      </c>
      <c r="P22" s="55"/>
    </row>
    <row r="23" spans="3:16" x14ac:dyDescent="0.2">
      <c r="C23" s="39" t="s">
        <v>25</v>
      </c>
      <c r="D23" s="63" t="s">
        <v>26</v>
      </c>
      <c r="E23" s="8">
        <v>200</v>
      </c>
      <c r="F23" s="8">
        <v>12</v>
      </c>
      <c r="G23" s="18">
        <f>E23*F23</f>
        <v>2400</v>
      </c>
      <c r="K23" s="67" t="s">
        <v>25</v>
      </c>
      <c r="L23" s="63" t="s">
        <v>26</v>
      </c>
      <c r="M23" s="63">
        <f>E23</f>
        <v>200</v>
      </c>
      <c r="N23" s="63">
        <v>12</v>
      </c>
      <c r="O23" s="54">
        <f>M23*N23</f>
        <v>2400</v>
      </c>
      <c r="P23" s="55"/>
    </row>
    <row r="24" spans="3:16" x14ac:dyDescent="0.2">
      <c r="C24" s="39" t="s">
        <v>27</v>
      </c>
      <c r="D24" s="63" t="s">
        <v>47</v>
      </c>
      <c r="E24" s="8"/>
      <c r="F24" s="8"/>
      <c r="G24" s="18">
        <v>1100</v>
      </c>
      <c r="K24" s="67" t="s">
        <v>27</v>
      </c>
      <c r="L24" s="63" t="s">
        <v>47</v>
      </c>
      <c r="M24" s="63"/>
      <c r="N24" s="63"/>
      <c r="O24" s="54">
        <v>1100</v>
      </c>
      <c r="P24" s="55"/>
    </row>
    <row r="25" spans="3:16" x14ac:dyDescent="0.2">
      <c r="C25" s="39" t="s">
        <v>46</v>
      </c>
      <c r="D25" s="63" t="s">
        <v>26</v>
      </c>
      <c r="E25" s="8">
        <v>200</v>
      </c>
      <c r="F25" s="8">
        <v>12</v>
      </c>
      <c r="G25" s="18">
        <f>E25*F25</f>
        <v>2400</v>
      </c>
      <c r="K25" s="39" t="s">
        <v>46</v>
      </c>
      <c r="L25" s="63" t="s">
        <v>26</v>
      </c>
      <c r="M25" s="63">
        <v>200</v>
      </c>
      <c r="N25" s="63">
        <v>12</v>
      </c>
      <c r="O25" s="54">
        <f>M25*N25</f>
        <v>2400</v>
      </c>
      <c r="P25" s="55"/>
    </row>
    <row r="26" spans="3:16" x14ac:dyDescent="0.2">
      <c r="C26" s="8" t="s">
        <v>28</v>
      </c>
      <c r="D26" s="63" t="s">
        <v>48</v>
      </c>
      <c r="E26" s="8"/>
      <c r="F26" s="8"/>
      <c r="G26" s="27">
        <f>SUM(G22:G25)</f>
        <v>20482.400000000001</v>
      </c>
      <c r="K26" s="63" t="s">
        <v>28</v>
      </c>
      <c r="L26" s="63" t="s">
        <v>48</v>
      </c>
      <c r="M26" s="63"/>
      <c r="N26" s="63"/>
      <c r="O26" s="65">
        <f>SUM(O22:O25)</f>
        <v>20482.400000000001</v>
      </c>
      <c r="P26" s="64"/>
    </row>
    <row r="27" spans="3:16" ht="17" thickBot="1" x14ac:dyDescent="0.25">
      <c r="C27" s="4" t="s">
        <v>29</v>
      </c>
      <c r="D27" s="8"/>
      <c r="E27" s="8"/>
      <c r="F27" s="8"/>
      <c r="G27" s="28">
        <f>G21-G26</f>
        <v>52429.599999999999</v>
      </c>
      <c r="K27" s="66" t="s">
        <v>29</v>
      </c>
      <c r="L27" s="63"/>
      <c r="M27" s="63"/>
      <c r="N27" s="63"/>
      <c r="O27" s="69">
        <f>O21-O26</f>
        <v>52429.599999999999</v>
      </c>
      <c r="P27" s="64"/>
    </row>
    <row r="28" spans="3:16" ht="43" customHeight="1" thickBot="1" x14ac:dyDescent="0.25">
      <c r="C28" s="80" t="s">
        <v>36</v>
      </c>
      <c r="D28" s="93"/>
      <c r="E28" s="93"/>
      <c r="F28" s="94"/>
      <c r="G28" s="70">
        <f>G27*100/H5</f>
        <v>13.978990028262144</v>
      </c>
      <c r="K28" s="82" t="s">
        <v>36</v>
      </c>
      <c r="L28" s="82"/>
      <c r="M28" s="82"/>
      <c r="N28" s="83"/>
      <c r="O28" s="70">
        <f>O27*100/P5</f>
        <v>29.511201170775639</v>
      </c>
      <c r="P28" s="64"/>
    </row>
    <row r="29" spans="3:16" ht="17" customHeight="1" x14ac:dyDescent="0.2">
      <c r="C29" s="39" t="s">
        <v>27</v>
      </c>
      <c r="D29" s="8"/>
      <c r="E29" s="8">
        <v>24</v>
      </c>
      <c r="F29" s="9">
        <v>0.24</v>
      </c>
      <c r="G29" s="29">
        <f>G27*F29</f>
        <v>12583.103999999999</v>
      </c>
      <c r="K29" s="67" t="s">
        <v>27</v>
      </c>
      <c r="L29" s="63"/>
      <c r="M29" s="63">
        <v>24</v>
      </c>
      <c r="N29" s="55">
        <v>0.24</v>
      </c>
      <c r="O29" s="56">
        <f>O27*N29</f>
        <v>12583.103999999999</v>
      </c>
      <c r="P29" s="55"/>
    </row>
    <row r="30" spans="3:16" ht="17" thickBot="1" x14ac:dyDescent="0.25">
      <c r="C30" s="4" t="s">
        <v>30</v>
      </c>
      <c r="D30" s="8"/>
      <c r="E30" s="8"/>
      <c r="F30" s="8"/>
      <c r="G30" s="28">
        <f>G27-G29</f>
        <v>39846.495999999999</v>
      </c>
      <c r="K30" s="66" t="s">
        <v>30</v>
      </c>
      <c r="L30" s="63"/>
      <c r="M30" s="63"/>
      <c r="N30" s="63"/>
      <c r="O30" s="69">
        <f>O27-O29</f>
        <v>39846.495999999999</v>
      </c>
      <c r="P30" s="64"/>
    </row>
    <row r="31" spans="3:16" ht="17" thickBot="1" x14ac:dyDescent="0.25">
      <c r="C31" s="11" t="s">
        <v>39</v>
      </c>
      <c r="D31" s="11"/>
      <c r="E31" s="11"/>
      <c r="F31" s="8"/>
      <c r="G31" s="30">
        <f>G30*100/H5</f>
        <v>10.62403242147923</v>
      </c>
      <c r="K31" s="71" t="s">
        <v>39</v>
      </c>
      <c r="L31" s="71"/>
      <c r="M31" s="71"/>
      <c r="N31" s="63"/>
      <c r="O31" s="72">
        <f>O30*100/P5</f>
        <v>22.428512889789484</v>
      </c>
      <c r="P31" s="1"/>
    </row>
    <row r="32" spans="3:16" x14ac:dyDescent="0.2">
      <c r="G32" s="77"/>
      <c r="O32" s="73"/>
      <c r="P32" s="1"/>
    </row>
    <row r="33" spans="3:16" ht="68" x14ac:dyDescent="0.2">
      <c r="C33" s="11"/>
      <c r="D33" s="11"/>
      <c r="E33" s="8"/>
      <c r="F33" s="12"/>
      <c r="G33" s="78"/>
      <c r="K33" s="71" t="s">
        <v>31</v>
      </c>
      <c r="L33" s="71"/>
      <c r="M33" s="63" t="s">
        <v>40</v>
      </c>
      <c r="N33" s="74">
        <v>3.2000000000000001E-2</v>
      </c>
      <c r="O33" s="75">
        <f>1100*12</f>
        <v>13200</v>
      </c>
      <c r="P33" s="40" t="s">
        <v>32</v>
      </c>
    </row>
    <row r="34" spans="3:16" ht="17" thickBot="1" x14ac:dyDescent="0.25">
      <c r="C34" s="40"/>
      <c r="D34" s="40"/>
      <c r="E34" s="40"/>
      <c r="F34" s="76"/>
      <c r="G34" s="79"/>
      <c r="K34" s="91" t="s">
        <v>37</v>
      </c>
      <c r="L34" s="91"/>
      <c r="M34" s="91"/>
      <c r="N34" s="92"/>
      <c r="O34" s="31">
        <f>O30-O33</f>
        <v>26646.495999999999</v>
      </c>
      <c r="P34" s="1"/>
    </row>
    <row r="35" spans="3:16" ht="17" thickBot="1" x14ac:dyDescent="0.25">
      <c r="C35" s="80"/>
      <c r="D35" s="80"/>
      <c r="E35" s="80"/>
      <c r="F35" s="81"/>
      <c r="G35" s="77"/>
      <c r="K35" s="82" t="s">
        <v>38</v>
      </c>
      <c r="L35" s="82"/>
      <c r="M35" s="82"/>
      <c r="N35" s="83"/>
      <c r="O35" s="72">
        <f>O34*100/P5</f>
        <v>14.998590566250142</v>
      </c>
      <c r="P35" s="1" t="s">
        <v>33</v>
      </c>
    </row>
  </sheetData>
  <mergeCells count="8">
    <mergeCell ref="C35:F35"/>
    <mergeCell ref="K35:N35"/>
    <mergeCell ref="K5:N5"/>
    <mergeCell ref="M6:O6"/>
    <mergeCell ref="K22:L22"/>
    <mergeCell ref="K28:N28"/>
    <mergeCell ref="K34:N34"/>
    <mergeCell ref="C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2017-08-11T15:08:53Z</dcterms:created>
  <dcterms:modified xsi:type="dcterms:W3CDTF">2019-09-28T11:11:59Z</dcterms:modified>
</cp:coreProperties>
</file>