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456" windowWidth="19416" windowHeight="11016" tabRatio="500"/>
  </bookViews>
  <sheets>
    <sheet name="Лист1" sheetId="1" r:id="rId1"/>
  </sheets>
  <definedNames>
    <definedName name="_xlnm.Print_Area" localSheetId="0">Лист1!$B$1:$O$35</definedName>
  </definedNames>
  <calcPr calcId="114210"/>
</workbook>
</file>

<file path=xl/calcChain.xml><?xml version="1.0" encoding="utf-8"?>
<calcChain xmlns="http://schemas.openxmlformats.org/spreadsheetml/2006/main">
  <c r="N31" i="1"/>
  <c r="N28"/>
  <c r="N29"/>
  <c r="K20"/>
  <c r="O5"/>
  <c r="N5"/>
  <c r="M4"/>
  <c r="F35"/>
  <c r="F34"/>
  <c r="F20"/>
  <c r="F21"/>
  <c r="F22"/>
  <c r="F26"/>
  <c r="F27"/>
  <c r="F28"/>
  <c r="F32"/>
  <c r="F8"/>
  <c r="F9"/>
  <c r="F10"/>
  <c r="F11"/>
  <c r="F12"/>
  <c r="F13"/>
  <c r="F14"/>
  <c r="F15"/>
  <c r="F16"/>
  <c r="F17"/>
  <c r="F18"/>
  <c r="F19"/>
  <c r="F29"/>
  <c r="C20"/>
  <c r="F4"/>
  <c r="E4"/>
  <c r="G5"/>
  <c r="F5"/>
  <c r="F23"/>
  <c r="F25"/>
  <c r="E19"/>
  <c r="E18"/>
  <c r="E17"/>
  <c r="E16"/>
  <c r="E15"/>
  <c r="E14"/>
  <c r="E13"/>
  <c r="E12"/>
  <c r="E11"/>
  <c r="E10"/>
  <c r="E9"/>
  <c r="E8"/>
  <c r="N8"/>
  <c r="N9"/>
  <c r="N10"/>
  <c r="N11"/>
  <c r="N12"/>
  <c r="N13"/>
  <c r="N14"/>
  <c r="N15"/>
  <c r="N16"/>
  <c r="N17"/>
  <c r="N18"/>
  <c r="N19"/>
  <c r="N20"/>
  <c r="N21"/>
  <c r="N23"/>
  <c r="N25"/>
  <c r="M19"/>
  <c r="M18"/>
  <c r="M17"/>
  <c r="M16"/>
  <c r="M15"/>
  <c r="M14"/>
  <c r="M13"/>
  <c r="M12"/>
  <c r="M11"/>
  <c r="M10"/>
  <c r="M9"/>
  <c r="M8"/>
  <c r="N22"/>
  <c r="N26"/>
  <c r="N27"/>
  <c r="F30"/>
  <c r="F31"/>
  <c r="N30"/>
</calcChain>
</file>

<file path=xl/sharedStrings.xml><?xml version="1.0" encoding="utf-8"?>
<sst xmlns="http://schemas.openxmlformats.org/spreadsheetml/2006/main" count="95" uniqueCount="54">
  <si>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</si>
  <si>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</si>
  <si>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</si>
  <si>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</si>
  <si>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</si>
  <si>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</si>
  <si>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сутки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</si>
  <si>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</si>
  <si>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</si>
  <si>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</si>
  <si>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</si>
  <si>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</si>
  <si>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</si>
  <si>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</si>
  <si>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</si>
  <si>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</si>
  <si>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</si>
  <si>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</si>
  <si>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</si>
  <si>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</si>
  <si>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</si>
  <si>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</si>
  <si>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</si>
  <si>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</si>
  <si>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</si>
  <si>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</si>
  <si>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</si>
  <si>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</si>
  <si>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</si>
  <si>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</si>
  <si>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</si>
  <si>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</si>
  <si>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</si>
  <si>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</si>
  <si>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</si>
  <si>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</si>
  <si>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С кредитом 60%</t>
  </si>
  <si>
    <t xml:space="preserve">Без кредита </t>
  </si>
  <si>
    <t>1 линия моря</t>
  </si>
  <si>
    <t>Пентхаус</t>
  </si>
  <si>
    <t>Затраты на покупку 54%</t>
  </si>
  <si>
    <t>пентхаус стоимостью, евро с налогами</t>
  </si>
  <si>
    <t>в год</t>
  </si>
  <si>
    <t>комунидад+интернет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</si>
  <si>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</si>
  <si>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</si>
  <si>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</si>
  <si>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</si>
  <si>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</si>
  <si>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выплаты по кредиту в месяц</t>
  </si>
  <si>
    <t>ДОХОД1</t>
  </si>
  <si>
    <t>без ипотеки</t>
  </si>
  <si>
    <t>рентабельность на затраты на покупку с годовыми выплатами без налогов</t>
  </si>
  <si>
    <t>ДОХОД3 - Чистый доход с учетом выплат налогов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</si>
</sst>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13"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2"/>
      <color indexed="10"/>
      <name val="Calibri"/>
      <family val="2"/>
    </font>
    <font>
      <b/>
      <sz val="20"/>
      <color indexed="8"/>
      <name val="Calibri"/>
      <family val="2"/>
      <charset val="204"/>
    </font>
    <font>
      <sz val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charset val="204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0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6"/>
  <sheetViews>
    <sheetView tabSelected="1" showRuler="0" view="pageBreakPreview" topLeftCell="A10" zoomScale="75" zoomScaleNormal="100" zoomScaleSheetLayoutView="100" zoomScalePageLayoutView="89" workbookViewId="0">
      <selection activeCell="K32" sqref="K32"/>
    </sheetView>
  </sheetViews>
  <sheetFormatPr defaultColWidth="11.19921875" defaultRowHeight="15.6"/>
  <cols>
    <col min="1" max="1" width="3.5" customWidth="1"/>
    <col min="2" max="2" width="18.09765625" style="11" customWidth="1"/>
    <col min="3" max="3" width="13.296875" style="11" customWidth="1"/>
    <col min="4" max="4" width="16.3984375" style="11" customWidth="1"/>
    <col min="5" max="5" width="14.19921875" style="11" customWidth="1"/>
    <col min="6" max="6" width="14.3984375" style="11" customWidth="1"/>
    <col min="7" max="7" width="14.09765625" style="11" customWidth="1"/>
    <col min="8" max="8" width="9.5" style="11" customWidth="1"/>
    <col min="9" max="9" width="1.69921875" style="11" customWidth="1"/>
    <col min="10" max="10" width="18.796875" style="11" customWidth="1"/>
    <col min="11" max="11" width="13.296875" style="11" customWidth="1"/>
    <col min="12" max="12" width="16.796875" style="11" customWidth="1"/>
    <col min="13" max="13" width="11.09765625" style="11" customWidth="1"/>
    <col min="14" max="14" width="16.69921875" style="11" customWidth="1"/>
    <col min="15" max="15" width="9.19921875" style="11" customWidth="1"/>
    <col min="16" max="16" width="11.19921875" style="11"/>
  </cols>
  <sheetData>
    <row r="1" spans="2:16" ht="25.8">
      <c r="B1" s="18" t="s">
        <v>36</v>
      </c>
      <c r="D1" s="10"/>
      <c r="J1" s="18" t="s">
        <v>37</v>
      </c>
      <c r="L1" s="10"/>
    </row>
    <row r="2" spans="2:16">
      <c r="B2" s="19" t="s">
        <v>39</v>
      </c>
      <c r="C2" s="20">
        <v>750000</v>
      </c>
      <c r="D2" s="13"/>
      <c r="F2" s="13"/>
      <c r="G2" s="43" t="s">
        <v>40</v>
      </c>
      <c r="J2" s="19" t="s">
        <v>39</v>
      </c>
      <c r="K2" s="20">
        <v>750000</v>
      </c>
      <c r="L2" s="13"/>
      <c r="N2" s="13"/>
      <c r="O2" s="45" t="s">
        <v>0</v>
      </c>
    </row>
    <row r="3" spans="2:16">
      <c r="B3" s="11" t="s">
        <v>34</v>
      </c>
      <c r="C3" s="11" t="s">
        <v>1</v>
      </c>
      <c r="D3" s="11" t="s">
        <v>29</v>
      </c>
      <c r="E3" s="14" t="s">
        <v>35</v>
      </c>
      <c r="F3" s="11" t="s">
        <v>2</v>
      </c>
      <c r="G3" s="44"/>
      <c r="J3" s="11" t="s">
        <v>34</v>
      </c>
      <c r="K3" s="11" t="s">
        <v>1</v>
      </c>
      <c r="L3" s="11" t="s">
        <v>29</v>
      </c>
      <c r="M3" s="14" t="s">
        <v>51</v>
      </c>
      <c r="O3" s="46"/>
    </row>
    <row r="4" spans="2:16" ht="15" customHeight="1" thickBot="1">
      <c r="B4" s="11" t="s">
        <v>38</v>
      </c>
      <c r="C4" s="21">
        <v>750000</v>
      </c>
      <c r="D4" s="15">
        <v>0.14000000000000001</v>
      </c>
      <c r="E4" s="21">
        <f>C4*D4</f>
        <v>105000.00000000001</v>
      </c>
      <c r="F4" s="21">
        <f>C4*40%</f>
        <v>300000</v>
      </c>
      <c r="G4" s="44"/>
      <c r="J4" s="11" t="s">
        <v>38</v>
      </c>
      <c r="K4" s="21">
        <v>750000</v>
      </c>
      <c r="L4" s="15">
        <v>0.14000000000000001</v>
      </c>
      <c r="M4" s="21">
        <f>K4*L4</f>
        <v>105000.00000000001</v>
      </c>
      <c r="N4" s="13"/>
      <c r="O4" s="46"/>
    </row>
    <row r="5" spans="2:16" ht="30" customHeight="1" thickBot="1">
      <c r="B5" s="47" t="s">
        <v>41</v>
      </c>
      <c r="C5" s="47"/>
      <c r="D5" s="47"/>
      <c r="E5" s="47"/>
      <c r="F5" s="22">
        <f>C2+E4</f>
        <v>855000</v>
      </c>
      <c r="G5" s="42">
        <f>F4+E4</f>
        <v>405000</v>
      </c>
      <c r="H5" s="23" t="s">
        <v>30</v>
      </c>
      <c r="J5" s="47" t="s">
        <v>41</v>
      </c>
      <c r="K5" s="47"/>
      <c r="L5" s="47"/>
      <c r="M5" s="47"/>
      <c r="N5" s="22">
        <f>K2+M4</f>
        <v>855000</v>
      </c>
      <c r="O5" s="42">
        <f>K4+M4</f>
        <v>855000</v>
      </c>
      <c r="P5" s="16"/>
    </row>
    <row r="6" spans="2:16" ht="16.2" thickBot="1">
      <c r="B6" s="24"/>
      <c r="C6" s="24"/>
      <c r="D6" s="48" t="s">
        <v>3</v>
      </c>
      <c r="E6" s="48"/>
      <c r="F6" s="48"/>
      <c r="G6" s="1"/>
      <c r="J6" s="24"/>
      <c r="K6" s="24"/>
      <c r="L6" s="48" t="s">
        <v>3</v>
      </c>
      <c r="M6" s="48"/>
      <c r="N6" s="48"/>
      <c r="O6" s="1"/>
    </row>
    <row r="7" spans="2:16" ht="16.2" thickBot="1">
      <c r="B7" s="25" t="s">
        <v>4</v>
      </c>
      <c r="C7" s="25" t="s">
        <v>5</v>
      </c>
      <c r="D7" s="25" t="s">
        <v>6</v>
      </c>
      <c r="E7" s="25" t="s">
        <v>7</v>
      </c>
      <c r="F7" s="25" t="s">
        <v>8</v>
      </c>
      <c r="G7" s="1"/>
      <c r="J7" s="25" t="s">
        <v>4</v>
      </c>
      <c r="K7" s="25" t="s">
        <v>5</v>
      </c>
      <c r="L7" s="25" t="s">
        <v>6</v>
      </c>
      <c r="M7" s="25" t="s">
        <v>7</v>
      </c>
      <c r="N7" s="25" t="s">
        <v>8</v>
      </c>
      <c r="O7" s="1"/>
    </row>
    <row r="8" spans="2:16">
      <c r="B8" s="26" t="s">
        <v>9</v>
      </c>
      <c r="C8" s="27">
        <v>31</v>
      </c>
      <c r="D8" s="27">
        <v>300</v>
      </c>
      <c r="E8" s="30">
        <f t="shared" ref="E8:E19" si="0">D8*7</f>
        <v>2100</v>
      </c>
      <c r="F8" s="30">
        <f>C8*D8</f>
        <v>9300</v>
      </c>
      <c r="G8" s="4"/>
      <c r="J8" s="26" t="s">
        <v>9</v>
      </c>
      <c r="K8" s="27">
        <v>31</v>
      </c>
      <c r="L8" s="27">
        <v>300</v>
      </c>
      <c r="M8" s="30">
        <f t="shared" ref="M8:M19" si="1">L8*7</f>
        <v>2100</v>
      </c>
      <c r="N8" s="30">
        <f>K8*L8</f>
        <v>9300</v>
      </c>
      <c r="O8" s="4"/>
    </row>
    <row r="9" spans="2:16">
      <c r="B9" s="2" t="s">
        <v>10</v>
      </c>
      <c r="C9" s="3">
        <v>28</v>
      </c>
      <c r="D9" s="3">
        <v>350</v>
      </c>
      <c r="E9" s="31">
        <f t="shared" si="0"/>
        <v>2450</v>
      </c>
      <c r="F9" s="31">
        <f t="shared" ref="F9:F19" si="2">C9*D9</f>
        <v>9800</v>
      </c>
      <c r="G9" s="4"/>
      <c r="J9" s="2" t="s">
        <v>10</v>
      </c>
      <c r="K9" s="3">
        <v>28</v>
      </c>
      <c r="L9" s="3">
        <v>350</v>
      </c>
      <c r="M9" s="31">
        <f t="shared" si="1"/>
        <v>2450</v>
      </c>
      <c r="N9" s="31">
        <f t="shared" ref="N9:N19" si="3">K9*L9</f>
        <v>9800</v>
      </c>
      <c r="O9" s="4"/>
    </row>
    <row r="10" spans="2:16">
      <c r="B10" s="2" t="s">
        <v>11</v>
      </c>
      <c r="C10" s="3">
        <v>31</v>
      </c>
      <c r="D10" s="3">
        <v>350</v>
      </c>
      <c r="E10" s="31">
        <f t="shared" si="0"/>
        <v>2450</v>
      </c>
      <c r="F10" s="31">
        <f t="shared" si="2"/>
        <v>10850</v>
      </c>
      <c r="G10" s="4"/>
      <c r="J10" s="2" t="s">
        <v>11</v>
      </c>
      <c r="K10" s="3">
        <v>31</v>
      </c>
      <c r="L10" s="3">
        <v>350</v>
      </c>
      <c r="M10" s="31">
        <f t="shared" si="1"/>
        <v>2450</v>
      </c>
      <c r="N10" s="31">
        <f t="shared" si="3"/>
        <v>10850</v>
      </c>
      <c r="O10" s="4"/>
    </row>
    <row r="11" spans="2:16">
      <c r="B11" s="5" t="s">
        <v>12</v>
      </c>
      <c r="C11" s="6">
        <v>30</v>
      </c>
      <c r="D11" s="6">
        <v>500</v>
      </c>
      <c r="E11" s="31">
        <f t="shared" si="0"/>
        <v>3500</v>
      </c>
      <c r="F11" s="31">
        <f t="shared" si="2"/>
        <v>15000</v>
      </c>
      <c r="G11" s="4"/>
      <c r="J11" s="5" t="s">
        <v>12</v>
      </c>
      <c r="K11" s="6">
        <v>30</v>
      </c>
      <c r="L11" s="6">
        <v>500</v>
      </c>
      <c r="M11" s="31">
        <f t="shared" si="1"/>
        <v>3500</v>
      </c>
      <c r="N11" s="31">
        <f t="shared" si="3"/>
        <v>15000</v>
      </c>
      <c r="O11" s="4"/>
    </row>
    <row r="12" spans="2:16">
      <c r="B12" s="5" t="s">
        <v>13</v>
      </c>
      <c r="C12" s="6">
        <v>31</v>
      </c>
      <c r="D12" s="6">
        <v>600</v>
      </c>
      <c r="E12" s="31">
        <f t="shared" si="0"/>
        <v>4200</v>
      </c>
      <c r="F12" s="31">
        <f t="shared" si="2"/>
        <v>18600</v>
      </c>
      <c r="G12" s="4"/>
      <c r="J12" s="5" t="s">
        <v>13</v>
      </c>
      <c r="K12" s="6">
        <v>31</v>
      </c>
      <c r="L12" s="6">
        <v>600</v>
      </c>
      <c r="M12" s="31">
        <f t="shared" si="1"/>
        <v>4200</v>
      </c>
      <c r="N12" s="31">
        <f t="shared" si="3"/>
        <v>18600</v>
      </c>
      <c r="O12" s="4"/>
    </row>
    <row r="13" spans="2:16">
      <c r="B13" s="7" t="s">
        <v>14</v>
      </c>
      <c r="C13" s="8">
        <v>30</v>
      </c>
      <c r="D13" s="8">
        <v>650</v>
      </c>
      <c r="E13" s="31">
        <f t="shared" si="0"/>
        <v>4550</v>
      </c>
      <c r="F13" s="31">
        <f t="shared" si="2"/>
        <v>19500</v>
      </c>
      <c r="G13" s="4"/>
      <c r="J13" s="7" t="s">
        <v>14</v>
      </c>
      <c r="K13" s="8">
        <v>30</v>
      </c>
      <c r="L13" s="8">
        <v>650</v>
      </c>
      <c r="M13" s="31">
        <f t="shared" si="1"/>
        <v>4550</v>
      </c>
      <c r="N13" s="31">
        <f t="shared" si="3"/>
        <v>19500</v>
      </c>
      <c r="O13" s="4"/>
    </row>
    <row r="14" spans="2:16">
      <c r="B14" s="7" t="s">
        <v>15</v>
      </c>
      <c r="C14" s="8">
        <v>31</v>
      </c>
      <c r="D14" s="8">
        <v>750</v>
      </c>
      <c r="E14" s="31">
        <f t="shared" si="0"/>
        <v>5250</v>
      </c>
      <c r="F14" s="31">
        <f t="shared" si="2"/>
        <v>23250</v>
      </c>
      <c r="G14" s="4"/>
      <c r="J14" s="7" t="s">
        <v>15</v>
      </c>
      <c r="K14" s="8">
        <v>31</v>
      </c>
      <c r="L14" s="8">
        <v>750</v>
      </c>
      <c r="M14" s="31">
        <f t="shared" si="1"/>
        <v>5250</v>
      </c>
      <c r="N14" s="31">
        <f t="shared" si="3"/>
        <v>23250</v>
      </c>
      <c r="O14" s="4"/>
    </row>
    <row r="15" spans="2:16">
      <c r="B15" s="7" t="s">
        <v>16</v>
      </c>
      <c r="C15" s="8">
        <v>31</v>
      </c>
      <c r="D15" s="8">
        <v>800</v>
      </c>
      <c r="E15" s="31">
        <f t="shared" si="0"/>
        <v>5600</v>
      </c>
      <c r="F15" s="31">
        <f t="shared" si="2"/>
        <v>24800</v>
      </c>
      <c r="G15" s="4"/>
      <c r="J15" s="7" t="s">
        <v>16</v>
      </c>
      <c r="K15" s="8">
        <v>31</v>
      </c>
      <c r="L15" s="8">
        <v>800</v>
      </c>
      <c r="M15" s="31">
        <f t="shared" si="1"/>
        <v>5600</v>
      </c>
      <c r="N15" s="31">
        <f t="shared" si="3"/>
        <v>24800</v>
      </c>
      <c r="O15" s="4"/>
    </row>
    <row r="16" spans="2:16">
      <c r="B16" s="5" t="s">
        <v>17</v>
      </c>
      <c r="C16" s="6">
        <v>30</v>
      </c>
      <c r="D16" s="6">
        <v>600</v>
      </c>
      <c r="E16" s="31">
        <f t="shared" si="0"/>
        <v>4200</v>
      </c>
      <c r="F16" s="31">
        <f t="shared" si="2"/>
        <v>18000</v>
      </c>
      <c r="G16" s="4"/>
      <c r="J16" s="5" t="s">
        <v>17</v>
      </c>
      <c r="K16" s="6">
        <v>30</v>
      </c>
      <c r="L16" s="6">
        <v>600</v>
      </c>
      <c r="M16" s="31">
        <f t="shared" si="1"/>
        <v>4200</v>
      </c>
      <c r="N16" s="31">
        <f t="shared" si="3"/>
        <v>18000</v>
      </c>
      <c r="O16" s="4"/>
    </row>
    <row r="17" spans="2:15">
      <c r="B17" s="5" t="s">
        <v>18</v>
      </c>
      <c r="C17" s="6">
        <v>31</v>
      </c>
      <c r="D17" s="6">
        <v>500</v>
      </c>
      <c r="E17" s="31">
        <f t="shared" si="0"/>
        <v>3500</v>
      </c>
      <c r="F17" s="31">
        <f t="shared" si="2"/>
        <v>15500</v>
      </c>
      <c r="G17" s="4"/>
      <c r="J17" s="5" t="s">
        <v>18</v>
      </c>
      <c r="K17" s="6">
        <v>31</v>
      </c>
      <c r="L17" s="6">
        <v>500</v>
      </c>
      <c r="M17" s="31">
        <f t="shared" si="1"/>
        <v>3500</v>
      </c>
      <c r="N17" s="31">
        <f t="shared" si="3"/>
        <v>15500</v>
      </c>
      <c r="O17" s="4"/>
    </row>
    <row r="18" spans="2:15">
      <c r="B18" s="2" t="s">
        <v>19</v>
      </c>
      <c r="C18" s="3">
        <v>30</v>
      </c>
      <c r="D18" s="3">
        <v>400</v>
      </c>
      <c r="E18" s="31">
        <f t="shared" si="0"/>
        <v>2800</v>
      </c>
      <c r="F18" s="31">
        <f t="shared" si="2"/>
        <v>12000</v>
      </c>
      <c r="G18" s="4"/>
      <c r="J18" s="2" t="s">
        <v>19</v>
      </c>
      <c r="K18" s="3">
        <v>30</v>
      </c>
      <c r="L18" s="3">
        <v>400</v>
      </c>
      <c r="M18" s="31">
        <f t="shared" si="1"/>
        <v>2800</v>
      </c>
      <c r="N18" s="31">
        <f t="shared" si="3"/>
        <v>12000</v>
      </c>
      <c r="O18" s="4"/>
    </row>
    <row r="19" spans="2:15">
      <c r="B19" s="2" t="s">
        <v>20</v>
      </c>
      <c r="C19" s="3">
        <v>31</v>
      </c>
      <c r="D19" s="3">
        <v>300</v>
      </c>
      <c r="E19" s="31">
        <f t="shared" si="0"/>
        <v>2100</v>
      </c>
      <c r="F19" s="31">
        <f t="shared" si="2"/>
        <v>9300</v>
      </c>
      <c r="G19" s="4"/>
      <c r="J19" s="2" t="s">
        <v>20</v>
      </c>
      <c r="K19" s="3">
        <v>31</v>
      </c>
      <c r="L19" s="3">
        <v>300</v>
      </c>
      <c r="M19" s="31">
        <f t="shared" si="1"/>
        <v>2100</v>
      </c>
      <c r="N19" s="31">
        <f t="shared" si="3"/>
        <v>9300</v>
      </c>
      <c r="O19" s="4"/>
    </row>
    <row r="20" spans="2:15">
      <c r="C20" s="9">
        <f>SUM(C8:C19)</f>
        <v>365</v>
      </c>
      <c r="F20" s="35">
        <f>SUM(F8:F19)</f>
        <v>185900</v>
      </c>
      <c r="G20" s="9"/>
      <c r="K20" s="9">
        <f>SUM(K8:K19)</f>
        <v>365</v>
      </c>
      <c r="N20" s="35">
        <f>SUM(N8:N19)</f>
        <v>185900</v>
      </c>
      <c r="O20" s="9"/>
    </row>
    <row r="21" spans="2:15">
      <c r="B21" s="10" t="s">
        <v>50</v>
      </c>
      <c r="C21" s="11" t="s">
        <v>21</v>
      </c>
      <c r="D21" s="28">
        <v>0.8</v>
      </c>
      <c r="E21" s="1">
        <v>0.8</v>
      </c>
      <c r="F21" s="35">
        <f>F20*E21</f>
        <v>148720</v>
      </c>
      <c r="G21" s="9"/>
      <c r="J21" s="10" t="s">
        <v>50</v>
      </c>
      <c r="K21" s="11" t="s">
        <v>21</v>
      </c>
      <c r="L21" s="28">
        <v>0.8</v>
      </c>
      <c r="M21" s="1">
        <v>0.8</v>
      </c>
      <c r="N21" s="35">
        <f>N20*M21</f>
        <v>148720</v>
      </c>
      <c r="O21" s="9"/>
    </row>
    <row r="22" spans="2:15">
      <c r="B22" s="49" t="s">
        <v>22</v>
      </c>
      <c r="C22" s="49"/>
      <c r="D22" s="28">
        <v>0.2</v>
      </c>
      <c r="E22" s="1">
        <v>0.2</v>
      </c>
      <c r="F22" s="31">
        <f>F21*E22</f>
        <v>29744</v>
      </c>
      <c r="G22" s="4"/>
      <c r="J22" s="49" t="s">
        <v>22</v>
      </c>
      <c r="K22" s="49"/>
      <c r="L22" s="28">
        <v>0.2</v>
      </c>
      <c r="M22" s="1">
        <v>0.2</v>
      </c>
      <c r="N22" s="31">
        <f>N21*M22</f>
        <v>29744</v>
      </c>
      <c r="O22" s="4"/>
    </row>
    <row r="23" spans="2:15">
      <c r="B23" s="11" t="s">
        <v>23</v>
      </c>
      <c r="C23" s="11" t="s">
        <v>24</v>
      </c>
      <c r="D23" s="1">
        <v>300</v>
      </c>
      <c r="E23" s="1">
        <v>12</v>
      </c>
      <c r="F23" s="31">
        <f>D23*E23</f>
        <v>3600</v>
      </c>
      <c r="G23" s="4"/>
      <c r="J23" s="11" t="s">
        <v>23</v>
      </c>
      <c r="K23" s="11" t="s">
        <v>24</v>
      </c>
      <c r="L23" s="1">
        <v>300</v>
      </c>
      <c r="M23" s="1">
        <v>12</v>
      </c>
      <c r="N23" s="31">
        <f>L23*M23</f>
        <v>3600</v>
      </c>
      <c r="O23" s="4"/>
    </row>
    <row r="24" spans="2:15">
      <c r="B24" s="11" t="s">
        <v>25</v>
      </c>
      <c r="C24" s="11" t="s">
        <v>42</v>
      </c>
      <c r="D24" s="1"/>
      <c r="E24" s="1"/>
      <c r="F24" s="31">
        <v>1200</v>
      </c>
      <c r="G24" s="4"/>
      <c r="J24" s="11" t="s">
        <v>25</v>
      </c>
      <c r="K24" s="11" t="s">
        <v>42</v>
      </c>
      <c r="L24" s="1"/>
      <c r="M24" s="1"/>
      <c r="N24" s="31">
        <v>1200</v>
      </c>
      <c r="O24" s="4"/>
    </row>
    <row r="25" spans="2:15">
      <c r="B25" s="11" t="s">
        <v>43</v>
      </c>
      <c r="C25" s="11" t="s">
        <v>24</v>
      </c>
      <c r="D25" s="1">
        <v>200</v>
      </c>
      <c r="E25" s="1">
        <v>12</v>
      </c>
      <c r="F25" s="31">
        <f>D25*E25</f>
        <v>2400</v>
      </c>
      <c r="G25" s="4"/>
      <c r="J25" s="11" t="s">
        <v>43</v>
      </c>
      <c r="K25" s="11" t="s">
        <v>24</v>
      </c>
      <c r="L25" s="1">
        <v>200</v>
      </c>
      <c r="M25" s="1">
        <v>12</v>
      </c>
      <c r="N25" s="31">
        <f>L25*M25</f>
        <v>2400</v>
      </c>
      <c r="O25" s="4"/>
    </row>
    <row r="26" spans="2:15">
      <c r="B26" s="11" t="s">
        <v>44</v>
      </c>
      <c r="C26" s="11" t="s">
        <v>42</v>
      </c>
      <c r="D26" s="1"/>
      <c r="E26" s="1"/>
      <c r="F26" s="35">
        <f>SUM(F22:F25)</f>
        <v>36944</v>
      </c>
      <c r="G26" s="9"/>
      <c r="J26" s="11" t="s">
        <v>44</v>
      </c>
      <c r="K26" s="11" t="s">
        <v>42</v>
      </c>
      <c r="L26" s="1"/>
      <c r="M26" s="1"/>
      <c r="N26" s="35">
        <f>SUM(N22:N25)</f>
        <v>36944</v>
      </c>
      <c r="O26" s="9"/>
    </row>
    <row r="27" spans="2:15" ht="16.2" thickBot="1">
      <c r="B27" s="10" t="s">
        <v>45</v>
      </c>
      <c r="D27" s="1"/>
      <c r="E27" s="1"/>
      <c r="F27" s="36">
        <f>F21-F26</f>
        <v>111776</v>
      </c>
      <c r="G27" s="9"/>
      <c r="J27" s="10" t="s">
        <v>45</v>
      </c>
      <c r="L27" s="1"/>
      <c r="M27" s="1"/>
      <c r="N27" s="36">
        <f>N21-N26</f>
        <v>111776</v>
      </c>
      <c r="O27" s="9"/>
    </row>
    <row r="28" spans="2:15" ht="26.4" customHeight="1" thickBot="1">
      <c r="B28" s="50" t="s">
        <v>46</v>
      </c>
      <c r="C28" s="50"/>
      <c r="D28" s="50"/>
      <c r="E28" s="51"/>
      <c r="F28" s="32">
        <f>F27*100/G5</f>
        <v>27.599012345679011</v>
      </c>
      <c r="G28" s="9"/>
      <c r="J28" s="50" t="s">
        <v>52</v>
      </c>
      <c r="K28" s="50"/>
      <c r="L28" s="50"/>
      <c r="M28" s="51"/>
      <c r="N28" s="32">
        <f>N27*100/O5</f>
        <v>13.073216374269006</v>
      </c>
      <c r="O28" s="9"/>
    </row>
    <row r="29" spans="2:15">
      <c r="B29" s="11" t="s">
        <v>25</v>
      </c>
      <c r="D29" s="28">
        <v>0.24</v>
      </c>
      <c r="E29" s="1">
        <v>0.24</v>
      </c>
      <c r="F29" s="37">
        <f>F21*E29</f>
        <v>35692.799999999996</v>
      </c>
      <c r="G29" s="4"/>
      <c r="J29" s="11" t="s">
        <v>25</v>
      </c>
      <c r="L29" s="28">
        <v>0.24</v>
      </c>
      <c r="M29" s="1">
        <v>0.24</v>
      </c>
      <c r="N29" s="37">
        <f>N21*M29</f>
        <v>35692.799999999996</v>
      </c>
      <c r="O29" s="4"/>
    </row>
    <row r="30" spans="2:15" ht="16.2" thickBot="1">
      <c r="B30" s="10" t="s">
        <v>47</v>
      </c>
      <c r="F30" s="38">
        <f>F27-F29</f>
        <v>76083.200000000012</v>
      </c>
      <c r="G30" s="9"/>
      <c r="J30" s="10" t="s">
        <v>53</v>
      </c>
      <c r="N30" s="38">
        <f>N27-N29</f>
        <v>76083.200000000012</v>
      </c>
      <c r="O30" s="9"/>
    </row>
    <row r="31" spans="2:15" ht="16.2" thickBot="1">
      <c r="B31" s="12" t="s">
        <v>32</v>
      </c>
      <c r="C31" s="12"/>
      <c r="D31" s="12"/>
      <c r="F31" s="32">
        <f>F30*100/G5</f>
        <v>18.785975308641977</v>
      </c>
      <c r="J31" s="12" t="s">
        <v>32</v>
      </c>
      <c r="K31" s="12"/>
      <c r="L31" s="12"/>
      <c r="N31" s="32">
        <f>N30*100/O5</f>
        <v>8.8986198830409364</v>
      </c>
    </row>
    <row r="32" spans="2:15" ht="79.95" customHeight="1">
      <c r="B32" s="12" t="s">
        <v>26</v>
      </c>
      <c r="C32" s="12"/>
      <c r="D32" s="1" t="s">
        <v>33</v>
      </c>
      <c r="E32" s="29">
        <v>3.2000000000000001E-2</v>
      </c>
      <c r="F32" s="39">
        <f>D33*12</f>
        <v>30491.879999999997</v>
      </c>
      <c r="G32" s="52" t="s">
        <v>27</v>
      </c>
    </row>
    <row r="33" spans="2:7">
      <c r="B33" s="40" t="s">
        <v>49</v>
      </c>
      <c r="C33" s="12"/>
      <c r="D33" s="41">
        <v>2540.9899999999998</v>
      </c>
      <c r="E33" s="17"/>
      <c r="F33" s="33"/>
      <c r="G33" s="53"/>
    </row>
    <row r="34" spans="2:7" ht="16.95" customHeight="1" thickBot="1">
      <c r="B34" s="54" t="s">
        <v>48</v>
      </c>
      <c r="C34" s="54"/>
      <c r="D34" s="54"/>
      <c r="E34" s="55"/>
      <c r="F34" s="34">
        <f>F30-F32</f>
        <v>45591.320000000014</v>
      </c>
    </row>
    <row r="35" spans="2:7" ht="28.2" customHeight="1" thickBot="1">
      <c r="B35" s="50" t="s">
        <v>31</v>
      </c>
      <c r="C35" s="50"/>
      <c r="D35" s="50"/>
      <c r="E35" s="51"/>
      <c r="F35" s="32">
        <f>F34*100/G5</f>
        <v>11.25711604938272</v>
      </c>
      <c r="G35" s="11" t="s">
        <v>28</v>
      </c>
    </row>
    <row r="36" spans="2:7" ht="34.049999999999997" customHeight="1"/>
  </sheetData>
  <mergeCells count="13">
    <mergeCell ref="G32:G33"/>
    <mergeCell ref="B35:E35"/>
    <mergeCell ref="B34:E34"/>
    <mergeCell ref="B5:E5"/>
    <mergeCell ref="D6:F6"/>
    <mergeCell ref="B22:C22"/>
    <mergeCell ref="B28:E28"/>
    <mergeCell ref="G2:G4"/>
    <mergeCell ref="O2:O4"/>
    <mergeCell ref="J5:M5"/>
    <mergeCell ref="L6:N6"/>
    <mergeCell ref="J22:K22"/>
    <mergeCell ref="J28:M28"/>
  </mergeCells>
  <phoneticPr fontId="9" type="noConversion"/>
  <pageMargins left="0.51181102362204722" right="0.51181102362204722" top="0.55118110236220474" bottom="0.35433070866141736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2019-12-31T16:42:18Z</cp:lastPrinted>
  <dcterms:created xsi:type="dcterms:W3CDTF">2017-08-11T15:08:53Z</dcterms:created>
  <dcterms:modified xsi:type="dcterms:W3CDTF">2019-12-31T16:42:23Z</dcterms:modified>
</cp:coreProperties>
</file>