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showInkAnnotation="0"/>
  <mc:AlternateContent xmlns:mc="http://schemas.openxmlformats.org/markup-compatibility/2006">
    <mc:Choice Requires="x15">
      <x15ac:absPath xmlns:x15ac="http://schemas.microsoft.com/office/spreadsheetml/2010/11/ac" url="/Users/elenak/Downloads/"/>
    </mc:Choice>
  </mc:AlternateContent>
  <xr:revisionPtr revIDLastSave="0" documentId="13_ncr:1_{8584C5BB-15E7-3747-8F71-B91D88FDA042}" xr6:coauthVersionLast="43" xr6:coauthVersionMax="43" xr10:uidLastSave="{00000000-0000-0000-0000-000000000000}"/>
  <bookViews>
    <workbookView xWindow="2020" yWindow="2580" windowWidth="28800" windowHeight="16380" tabRatio="500" xr2:uid="{00000000-000D-0000-FFFF-FFFF00000000}"/>
  </bookViews>
  <sheets>
    <sheet name="Лист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3" i="1" l="1"/>
  <c r="G33" i="1"/>
  <c r="L4" i="1"/>
  <c r="D4" i="1"/>
  <c r="O8" i="1" l="1"/>
  <c r="O9" i="1"/>
  <c r="O10" i="1"/>
  <c r="O11" i="1"/>
  <c r="O12" i="1"/>
  <c r="O13" i="1"/>
  <c r="O14" i="1"/>
  <c r="O15" i="1"/>
  <c r="O16" i="1"/>
  <c r="O17" i="1"/>
  <c r="O18" i="1"/>
  <c r="O19" i="1"/>
  <c r="O23" i="1"/>
  <c r="O25" i="1"/>
  <c r="O4" i="1"/>
  <c r="N4" i="1"/>
  <c r="N19" i="1"/>
  <c r="N18" i="1"/>
  <c r="N17" i="1"/>
  <c r="N16" i="1"/>
  <c r="N15" i="1"/>
  <c r="N14" i="1"/>
  <c r="N13" i="1"/>
  <c r="N12" i="1"/>
  <c r="N11" i="1"/>
  <c r="N10" i="1"/>
  <c r="N9" i="1"/>
  <c r="N8" i="1"/>
  <c r="G4" i="1"/>
  <c r="F4" i="1"/>
  <c r="G5" i="1" s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G23" i="1"/>
  <c r="G25" i="1"/>
  <c r="P5" i="1" l="1"/>
  <c r="O5" i="1"/>
  <c r="H5" i="1"/>
  <c r="O20" i="1"/>
  <c r="O21" i="1" s="1"/>
  <c r="O22" i="1" s="1"/>
  <c r="O26" i="1" s="1"/>
  <c r="O27" i="1" s="1"/>
  <c r="G20" i="1"/>
  <c r="G21" i="1" s="1"/>
  <c r="G22" i="1" s="1"/>
  <c r="G26" i="1" s="1"/>
  <c r="G27" i="1" s="1"/>
  <c r="O28" i="1" l="1"/>
  <c r="O29" i="1"/>
  <c r="O30" i="1" s="1"/>
  <c r="G28" i="1"/>
  <c r="G29" i="1"/>
  <c r="G30" i="1" s="1"/>
  <c r="O34" i="1" l="1"/>
  <c r="O35" i="1" s="1"/>
  <c r="O31" i="1"/>
  <c r="G31" i="1"/>
  <c r="G34" i="1"/>
  <c r="G35" i="1" s="1"/>
</calcChain>
</file>

<file path=xl/sharedStrings.xml><?xml version="1.0" encoding="utf-8"?>
<sst xmlns="http://schemas.openxmlformats.org/spreadsheetml/2006/main" count="95" uniqueCount="48">
  <si>
    <t>Затраты на покупку</t>
  </si>
  <si>
    <t>Цена</t>
  </si>
  <si>
    <t>взнос в банк</t>
  </si>
  <si>
    <t>квартира стоимостью, евро с налогами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</si>
  <si>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</si>
  <si>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</si>
  <si>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</si>
  <si>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</si>
  <si>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</si>
  <si>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</si>
  <si>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</si>
  <si>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</si>
  <si>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</si>
  <si>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</si>
  <si>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</si>
  <si>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</si>
  <si>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</si>
  <si>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</si>
  <si>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</si>
  <si>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</si>
  <si>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</si>
  <si>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</si>
  <si>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доход1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</si>
  <si>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</si>
  <si>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</si>
  <si>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</si>
  <si>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</si>
  <si>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</si>
  <si>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</si>
  <si>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Расходы</t>
  </si>
  <si>
    <t>доход2</t>
  </si>
  <si>
    <t>доход3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</si>
  <si>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</si>
  <si>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</si>
  <si>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</si>
  <si>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</si>
  <si>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без налога и без выплат по кредиту</t>
  </si>
  <si>
    <t>чист. доход с учетом кредитных выплат и налогов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</si>
  <si>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</si>
  <si>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</si>
  <si>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</si>
  <si>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</si>
  <si>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55% и наличные</t>
  </si>
  <si>
    <t>с ипотекой 60%</t>
  </si>
  <si>
    <t>апартаменты</t>
  </si>
  <si>
    <t>КАПИТАЛИЗАЦИЯ: доходы тоже вкладываются в жильё и идет увеличение стоимости объекта</t>
  </si>
  <si>
    <t>таунхаус</t>
  </si>
  <si>
    <t>Комплекс на 1 линии моря: апартаменты и таунхаусы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</si>
</sst>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2" fontId="4" fillId="0" borderId="0" xfId="0" applyNumberFormat="1" applyFont="1"/>
    <xf numFmtId="0" fontId="5" fillId="0" borderId="0" xfId="0" applyFont="1" applyAlignment="1">
      <alignment vertical="center"/>
    </xf>
    <xf numFmtId="10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1" fillId="0" borderId="0" xfId="0" applyFont="1" applyAlignment="1">
      <alignment wrapText="1"/>
    </xf>
    <xf numFmtId="0" fontId="3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1" xfId="0" applyFont="1" applyBorder="1"/>
    <xf numFmtId="0" fontId="4" fillId="0" borderId="0" xfId="0" applyFont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2" fillId="4" borderId="0" xfId="0" applyFont="1" applyFill="1"/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12" fillId="0" borderId="0" xfId="0" applyFont="1"/>
    <xf numFmtId="0" fontId="13" fillId="0" borderId="0" xfId="0" applyFont="1"/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36"/>
  <sheetViews>
    <sheetView tabSelected="1" showRuler="0" topLeftCell="A15" zoomScale="89" zoomScaleNormal="89" zoomScalePageLayoutView="89" workbookViewId="0">
      <selection activeCell="O34" sqref="O34"/>
    </sheetView>
  </sheetViews>
  <sheetFormatPr baseColWidth="10" defaultRowHeight="16" x14ac:dyDescent="0.2"/>
  <cols>
    <col min="1" max="1" width="2.1640625" customWidth="1"/>
    <col min="2" max="2" width="3.5" customWidth="1"/>
    <col min="3" max="3" width="19.33203125" customWidth="1"/>
    <col min="5" max="5" width="15.33203125" customWidth="1"/>
    <col min="6" max="6" width="18" customWidth="1"/>
    <col min="7" max="7" width="14.83203125" customWidth="1"/>
    <col min="8" max="8" width="21" customWidth="1"/>
    <col min="11" max="11" width="17.5" customWidth="1"/>
    <col min="14" max="14" width="17.33203125" customWidth="1"/>
    <col min="15" max="15" width="16" customWidth="1"/>
    <col min="16" max="16" width="22.33203125" customWidth="1"/>
  </cols>
  <sheetData>
    <row r="1" spans="3:17" ht="21" x14ac:dyDescent="0.25">
      <c r="C1" s="56" t="s">
        <v>47</v>
      </c>
      <c r="E1" s="27"/>
      <c r="M1" s="27"/>
    </row>
    <row r="2" spans="3:17" ht="21" x14ac:dyDescent="0.25">
      <c r="C2" s="1" t="s">
        <v>44</v>
      </c>
      <c r="D2" s="55">
        <v>247500</v>
      </c>
      <c r="E2" s="3"/>
      <c r="F2" s="1"/>
      <c r="G2" s="25"/>
      <c r="H2" s="1" t="s">
        <v>0</v>
      </c>
      <c r="K2" s="1" t="s">
        <v>46</v>
      </c>
      <c r="L2" s="55">
        <v>260000</v>
      </c>
      <c r="M2" s="3"/>
      <c r="N2" s="1"/>
      <c r="O2" s="25"/>
      <c r="P2" s="1" t="s">
        <v>0</v>
      </c>
    </row>
    <row r="3" spans="3:17" x14ac:dyDescent="0.2">
      <c r="C3" s="1" t="s">
        <v>41</v>
      </c>
      <c r="D3" s="1" t="s">
        <v>1</v>
      </c>
      <c r="E3" s="1" t="s">
        <v>34</v>
      </c>
      <c r="F3" s="41" t="s">
        <v>43</v>
      </c>
      <c r="G3" s="1" t="s">
        <v>2</v>
      </c>
      <c r="H3" s="2" t="s">
        <v>42</v>
      </c>
      <c r="K3" s="1" t="s">
        <v>41</v>
      </c>
      <c r="L3" s="1" t="s">
        <v>1</v>
      </c>
      <c r="M3" s="1" t="s">
        <v>34</v>
      </c>
      <c r="N3" s="41" t="s">
        <v>43</v>
      </c>
      <c r="O3" s="1" t="s">
        <v>2</v>
      </c>
      <c r="P3" s="2" t="s">
        <v>42</v>
      </c>
    </row>
    <row r="4" spans="3:17" ht="15" customHeight="1" thickBot="1" x14ac:dyDescent="0.25">
      <c r="C4" s="1"/>
      <c r="D4" s="3">
        <f>D2</f>
        <v>247500</v>
      </c>
      <c r="E4" s="2">
        <v>0.14000000000000001</v>
      </c>
      <c r="F4" s="3">
        <f>D4*E4</f>
        <v>34650</v>
      </c>
      <c r="G4" s="3">
        <f>D4*40%</f>
        <v>99000</v>
      </c>
      <c r="H4" s="1"/>
      <c r="K4" s="1"/>
      <c r="L4" s="3">
        <f>L2</f>
        <v>260000</v>
      </c>
      <c r="M4" s="2">
        <v>0.14000000000000001</v>
      </c>
      <c r="N4" s="3">
        <f>L4*M4</f>
        <v>36400</v>
      </c>
      <c r="O4" s="3">
        <f>L4*40%</f>
        <v>104000</v>
      </c>
      <c r="P4" s="1"/>
    </row>
    <row r="5" spans="3:17" ht="32" customHeight="1" thickBot="1" x14ac:dyDescent="0.3">
      <c r="C5" s="46" t="s">
        <v>3</v>
      </c>
      <c r="D5" s="47"/>
      <c r="E5" s="47"/>
      <c r="F5" s="48"/>
      <c r="G5" s="28">
        <f>D2+F4</f>
        <v>282150</v>
      </c>
      <c r="H5" s="26">
        <f>G4+F4+E2</f>
        <v>133650</v>
      </c>
      <c r="I5" s="24" t="s">
        <v>35</v>
      </c>
      <c r="K5" s="46" t="s">
        <v>3</v>
      </c>
      <c r="L5" s="47"/>
      <c r="M5" s="47"/>
      <c r="N5" s="48"/>
      <c r="O5" s="28">
        <f>L2+N4</f>
        <v>296400</v>
      </c>
      <c r="P5" s="26">
        <f>O4+N4+M2</f>
        <v>140400</v>
      </c>
      <c r="Q5" s="24" t="s">
        <v>35</v>
      </c>
    </row>
    <row r="6" spans="3:17" ht="17" thickBot="1" x14ac:dyDescent="0.25">
      <c r="C6" s="6"/>
      <c r="D6" s="7"/>
      <c r="E6" s="49" t="s">
        <v>4</v>
      </c>
      <c r="F6" s="50"/>
      <c r="G6" s="51"/>
      <c r="H6" s="8"/>
      <c r="K6" s="6"/>
      <c r="L6" s="7"/>
      <c r="M6" s="49" t="s">
        <v>4</v>
      </c>
      <c r="N6" s="50"/>
      <c r="O6" s="51"/>
      <c r="P6" s="8"/>
    </row>
    <row r="7" spans="3:17" x14ac:dyDescent="0.2">
      <c r="C7" s="14" t="s">
        <v>5</v>
      </c>
      <c r="D7" s="15" t="s">
        <v>6</v>
      </c>
      <c r="E7" s="16" t="s">
        <v>7</v>
      </c>
      <c r="F7" s="15" t="s">
        <v>8</v>
      </c>
      <c r="G7" s="17" t="s">
        <v>9</v>
      </c>
      <c r="H7" s="8"/>
      <c r="K7" s="14" t="s">
        <v>5</v>
      </c>
      <c r="L7" s="15" t="s">
        <v>6</v>
      </c>
      <c r="M7" s="16" t="s">
        <v>7</v>
      </c>
      <c r="N7" s="15" t="s">
        <v>8</v>
      </c>
      <c r="O7" s="17" t="s">
        <v>9</v>
      </c>
      <c r="P7" s="8"/>
    </row>
    <row r="8" spans="3:17" x14ac:dyDescent="0.2">
      <c r="C8" s="18" t="s">
        <v>10</v>
      </c>
      <c r="D8" s="19">
        <v>31</v>
      </c>
      <c r="E8" s="19">
        <v>120</v>
      </c>
      <c r="F8" s="19">
        <f t="shared" ref="F8:F13" si="0">E8*7</f>
        <v>840</v>
      </c>
      <c r="G8" s="19">
        <f>D8*E8</f>
        <v>3720</v>
      </c>
      <c r="H8" s="10"/>
      <c r="K8" s="18" t="s">
        <v>10</v>
      </c>
      <c r="L8" s="19">
        <v>31</v>
      </c>
      <c r="M8" s="19">
        <v>130</v>
      </c>
      <c r="N8" s="19">
        <f t="shared" ref="N8:N19" si="1">M8*7</f>
        <v>910</v>
      </c>
      <c r="O8" s="19">
        <f>L8*M8</f>
        <v>4030</v>
      </c>
      <c r="P8" s="10"/>
    </row>
    <row r="9" spans="3:17" x14ac:dyDescent="0.2">
      <c r="C9" s="18" t="s">
        <v>11</v>
      </c>
      <c r="D9" s="19">
        <v>28</v>
      </c>
      <c r="E9" s="33">
        <v>120</v>
      </c>
      <c r="F9" s="19">
        <f t="shared" si="0"/>
        <v>840</v>
      </c>
      <c r="G9" s="19">
        <f t="shared" ref="G9:G19" si="2">D9*E9</f>
        <v>3360</v>
      </c>
      <c r="H9" s="10"/>
      <c r="K9" s="18" t="s">
        <v>11</v>
      </c>
      <c r="L9" s="19">
        <v>28</v>
      </c>
      <c r="M9" s="33">
        <v>130</v>
      </c>
      <c r="N9" s="19">
        <f t="shared" si="1"/>
        <v>910</v>
      </c>
      <c r="O9" s="19">
        <f t="shared" ref="O9:O19" si="3">L9*M9</f>
        <v>3640</v>
      </c>
      <c r="P9" s="10"/>
    </row>
    <row r="10" spans="3:17" x14ac:dyDescent="0.2">
      <c r="C10" s="18" t="s">
        <v>12</v>
      </c>
      <c r="D10" s="19">
        <v>31</v>
      </c>
      <c r="E10" s="33">
        <v>130</v>
      </c>
      <c r="F10" s="19">
        <f t="shared" si="0"/>
        <v>910</v>
      </c>
      <c r="G10" s="19">
        <f t="shared" si="2"/>
        <v>4030</v>
      </c>
      <c r="H10" s="10"/>
      <c r="K10" s="18" t="s">
        <v>12</v>
      </c>
      <c r="L10" s="19">
        <v>31</v>
      </c>
      <c r="M10" s="33">
        <v>140</v>
      </c>
      <c r="N10" s="19">
        <f t="shared" si="1"/>
        <v>980</v>
      </c>
      <c r="O10" s="19">
        <f t="shared" si="3"/>
        <v>4340</v>
      </c>
      <c r="P10" s="10"/>
    </row>
    <row r="11" spans="3:17" x14ac:dyDescent="0.2">
      <c r="C11" s="20" t="s">
        <v>13</v>
      </c>
      <c r="D11" s="21">
        <v>30</v>
      </c>
      <c r="E11" s="39">
        <v>150</v>
      </c>
      <c r="F11" s="19">
        <f t="shared" si="0"/>
        <v>1050</v>
      </c>
      <c r="G11" s="19">
        <f t="shared" si="2"/>
        <v>4500</v>
      </c>
      <c r="H11" s="10"/>
      <c r="K11" s="20" t="s">
        <v>13</v>
      </c>
      <c r="L11" s="21">
        <v>30</v>
      </c>
      <c r="M11" s="39">
        <v>170</v>
      </c>
      <c r="N11" s="19">
        <f t="shared" si="1"/>
        <v>1190</v>
      </c>
      <c r="O11" s="19">
        <f t="shared" si="3"/>
        <v>5100</v>
      </c>
      <c r="P11" s="10"/>
    </row>
    <row r="12" spans="3:17" x14ac:dyDescent="0.2">
      <c r="C12" s="20" t="s">
        <v>14</v>
      </c>
      <c r="D12" s="21">
        <v>31</v>
      </c>
      <c r="E12" s="39">
        <v>200</v>
      </c>
      <c r="F12" s="19">
        <f t="shared" si="0"/>
        <v>1400</v>
      </c>
      <c r="G12" s="19">
        <f t="shared" si="2"/>
        <v>6200</v>
      </c>
      <c r="H12" s="10"/>
      <c r="K12" s="20" t="s">
        <v>14</v>
      </c>
      <c r="L12" s="21">
        <v>31</v>
      </c>
      <c r="M12" s="39">
        <v>220</v>
      </c>
      <c r="N12" s="19">
        <f t="shared" si="1"/>
        <v>1540</v>
      </c>
      <c r="O12" s="19">
        <f t="shared" si="3"/>
        <v>6820</v>
      </c>
      <c r="P12" s="10"/>
    </row>
    <row r="13" spans="3:17" x14ac:dyDescent="0.2">
      <c r="C13" s="22" t="s">
        <v>15</v>
      </c>
      <c r="D13" s="23">
        <v>30</v>
      </c>
      <c r="E13" s="40">
        <v>250</v>
      </c>
      <c r="F13" s="19">
        <f t="shared" si="0"/>
        <v>1750</v>
      </c>
      <c r="G13" s="19">
        <f t="shared" si="2"/>
        <v>7500</v>
      </c>
      <c r="H13" s="10"/>
      <c r="K13" s="22" t="s">
        <v>15</v>
      </c>
      <c r="L13" s="23">
        <v>30</v>
      </c>
      <c r="M13" s="40">
        <v>270</v>
      </c>
      <c r="N13" s="19">
        <f t="shared" si="1"/>
        <v>1890</v>
      </c>
      <c r="O13" s="19">
        <f t="shared" si="3"/>
        <v>8100</v>
      </c>
      <c r="P13" s="10"/>
    </row>
    <row r="14" spans="3:17" x14ac:dyDescent="0.2">
      <c r="C14" s="22" t="s">
        <v>16</v>
      </c>
      <c r="D14" s="23">
        <v>31</v>
      </c>
      <c r="E14" s="40">
        <v>270</v>
      </c>
      <c r="F14" s="19">
        <f t="shared" ref="F14:F19" si="4">E14*7</f>
        <v>1890</v>
      </c>
      <c r="G14" s="19">
        <f t="shared" si="2"/>
        <v>8370</v>
      </c>
      <c r="H14" s="10"/>
      <c r="K14" s="22" t="s">
        <v>16</v>
      </c>
      <c r="L14" s="23">
        <v>31</v>
      </c>
      <c r="M14" s="40">
        <v>300</v>
      </c>
      <c r="N14" s="19">
        <f t="shared" si="1"/>
        <v>2100</v>
      </c>
      <c r="O14" s="19">
        <f t="shared" si="3"/>
        <v>9300</v>
      </c>
      <c r="P14" s="10"/>
    </row>
    <row r="15" spans="3:17" x14ac:dyDescent="0.2">
      <c r="C15" s="22" t="s">
        <v>17</v>
      </c>
      <c r="D15" s="23">
        <v>31</v>
      </c>
      <c r="E15" s="40">
        <v>270</v>
      </c>
      <c r="F15" s="19">
        <f t="shared" si="4"/>
        <v>1890</v>
      </c>
      <c r="G15" s="19">
        <f t="shared" si="2"/>
        <v>8370</v>
      </c>
      <c r="H15" s="10"/>
      <c r="K15" s="22" t="s">
        <v>17</v>
      </c>
      <c r="L15" s="23">
        <v>31</v>
      </c>
      <c r="M15" s="40">
        <v>300</v>
      </c>
      <c r="N15" s="19">
        <f t="shared" si="1"/>
        <v>2100</v>
      </c>
      <c r="O15" s="19">
        <f t="shared" si="3"/>
        <v>9300</v>
      </c>
      <c r="P15" s="10"/>
    </row>
    <row r="16" spans="3:17" x14ac:dyDescent="0.2">
      <c r="C16" s="20" t="s">
        <v>18</v>
      </c>
      <c r="D16" s="21">
        <v>30</v>
      </c>
      <c r="E16" s="39">
        <v>170</v>
      </c>
      <c r="F16" s="19">
        <f t="shared" si="4"/>
        <v>1190</v>
      </c>
      <c r="G16" s="19">
        <f t="shared" si="2"/>
        <v>5100</v>
      </c>
      <c r="H16" s="10"/>
      <c r="K16" s="20" t="s">
        <v>18</v>
      </c>
      <c r="L16" s="21">
        <v>30</v>
      </c>
      <c r="M16" s="39">
        <v>200</v>
      </c>
      <c r="N16" s="19">
        <f t="shared" si="1"/>
        <v>1400</v>
      </c>
      <c r="O16" s="19">
        <f t="shared" si="3"/>
        <v>6000</v>
      </c>
      <c r="P16" s="10"/>
    </row>
    <row r="17" spans="3:16" x14ac:dyDescent="0.2">
      <c r="C17" s="20" t="s">
        <v>19</v>
      </c>
      <c r="D17" s="21">
        <v>31</v>
      </c>
      <c r="E17" s="39">
        <v>150</v>
      </c>
      <c r="F17" s="19">
        <f t="shared" si="4"/>
        <v>1050</v>
      </c>
      <c r="G17" s="19">
        <f t="shared" si="2"/>
        <v>4650</v>
      </c>
      <c r="H17" s="10"/>
      <c r="K17" s="20" t="s">
        <v>19</v>
      </c>
      <c r="L17" s="21">
        <v>31</v>
      </c>
      <c r="M17" s="39">
        <v>170</v>
      </c>
      <c r="N17" s="19">
        <f t="shared" si="1"/>
        <v>1190</v>
      </c>
      <c r="O17" s="19">
        <f t="shared" si="3"/>
        <v>5270</v>
      </c>
      <c r="P17" s="10"/>
    </row>
    <row r="18" spans="3:16" x14ac:dyDescent="0.2">
      <c r="C18" s="18" t="s">
        <v>20</v>
      </c>
      <c r="D18" s="19">
        <v>30</v>
      </c>
      <c r="E18" s="33">
        <v>120</v>
      </c>
      <c r="F18" s="19">
        <f t="shared" si="4"/>
        <v>840</v>
      </c>
      <c r="G18" s="19">
        <f t="shared" si="2"/>
        <v>3600</v>
      </c>
      <c r="H18" s="10"/>
      <c r="K18" s="18" t="s">
        <v>20</v>
      </c>
      <c r="L18" s="19">
        <v>30</v>
      </c>
      <c r="M18" s="33">
        <v>150</v>
      </c>
      <c r="N18" s="19">
        <f t="shared" si="1"/>
        <v>1050</v>
      </c>
      <c r="O18" s="19">
        <f t="shared" si="3"/>
        <v>4500</v>
      </c>
      <c r="P18" s="10"/>
    </row>
    <row r="19" spans="3:16" x14ac:dyDescent="0.2">
      <c r="C19" s="18" t="s">
        <v>21</v>
      </c>
      <c r="D19" s="19">
        <v>31</v>
      </c>
      <c r="E19" s="33">
        <v>120</v>
      </c>
      <c r="F19" s="19">
        <f t="shared" si="4"/>
        <v>840</v>
      </c>
      <c r="G19" s="19">
        <f t="shared" si="2"/>
        <v>3720</v>
      </c>
      <c r="H19" s="10"/>
      <c r="K19" s="18" t="s">
        <v>21</v>
      </c>
      <c r="L19" s="19">
        <v>31</v>
      </c>
      <c r="M19" s="33">
        <v>150</v>
      </c>
      <c r="N19" s="19">
        <f t="shared" si="1"/>
        <v>1050</v>
      </c>
      <c r="O19" s="19">
        <f t="shared" si="3"/>
        <v>4650</v>
      </c>
      <c r="P19" s="10"/>
    </row>
    <row r="20" spans="3:16" x14ac:dyDescent="0.2">
      <c r="C20" s="9"/>
      <c r="D20" s="5">
        <v>365</v>
      </c>
      <c r="E20" s="9"/>
      <c r="F20" s="9"/>
      <c r="G20" s="30">
        <f>SUM(G8:G19)</f>
        <v>63120</v>
      </c>
      <c r="H20" s="5"/>
      <c r="K20" s="9"/>
      <c r="L20" s="5">
        <v>365</v>
      </c>
      <c r="M20" s="9"/>
      <c r="N20" s="9"/>
      <c r="O20" s="30">
        <f>SUM(O8:O19)</f>
        <v>71050</v>
      </c>
      <c r="P20" s="5"/>
    </row>
    <row r="21" spans="3:16" x14ac:dyDescent="0.2">
      <c r="C21" s="4" t="s">
        <v>22</v>
      </c>
      <c r="D21" s="38" t="s">
        <v>23</v>
      </c>
      <c r="E21" s="11">
        <v>80</v>
      </c>
      <c r="F21" s="10">
        <v>0.8</v>
      </c>
      <c r="G21" s="30">
        <f>G20*F21</f>
        <v>50496</v>
      </c>
      <c r="H21" s="5"/>
      <c r="K21" s="4" t="s">
        <v>22</v>
      </c>
      <c r="L21" s="42" t="s">
        <v>23</v>
      </c>
      <c r="M21" s="11">
        <v>80</v>
      </c>
      <c r="N21" s="10">
        <v>0.8</v>
      </c>
      <c r="O21" s="30">
        <f>O20*N21</f>
        <v>56840</v>
      </c>
      <c r="P21" s="5"/>
    </row>
    <row r="22" spans="3:16" x14ac:dyDescent="0.2">
      <c r="C22" s="52" t="s">
        <v>24</v>
      </c>
      <c r="D22" s="52"/>
      <c r="E22" s="11">
        <v>15</v>
      </c>
      <c r="F22" s="10">
        <v>0.15</v>
      </c>
      <c r="G22" s="19">
        <f>G21*F22</f>
        <v>7574.4</v>
      </c>
      <c r="H22" s="10"/>
      <c r="K22" s="52" t="s">
        <v>24</v>
      </c>
      <c r="L22" s="52"/>
      <c r="M22" s="11">
        <v>15</v>
      </c>
      <c r="N22" s="10">
        <v>0.15</v>
      </c>
      <c r="O22" s="19">
        <f>O21*N22</f>
        <v>8526</v>
      </c>
      <c r="P22" s="10"/>
    </row>
    <row r="23" spans="3:16" x14ac:dyDescent="0.2">
      <c r="C23" s="38" t="s">
        <v>25</v>
      </c>
      <c r="D23" s="9" t="s">
        <v>26</v>
      </c>
      <c r="E23" s="9">
        <v>140</v>
      </c>
      <c r="F23" s="9">
        <v>12</v>
      </c>
      <c r="G23" s="19">
        <f>E23*F23</f>
        <v>1680</v>
      </c>
      <c r="H23" s="10"/>
      <c r="K23" s="42" t="s">
        <v>25</v>
      </c>
      <c r="L23" s="9" t="s">
        <v>26</v>
      </c>
      <c r="M23" s="9">
        <v>140</v>
      </c>
      <c r="N23" s="9">
        <v>12</v>
      </c>
      <c r="O23" s="19">
        <f>M23*N23</f>
        <v>1680</v>
      </c>
      <c r="P23" s="10"/>
    </row>
    <row r="24" spans="3:16" x14ac:dyDescent="0.2">
      <c r="C24" s="38" t="s">
        <v>27</v>
      </c>
      <c r="D24" s="9"/>
      <c r="E24" s="9"/>
      <c r="F24" s="9"/>
      <c r="G24" s="19">
        <v>850</v>
      </c>
      <c r="H24" s="10"/>
      <c r="K24" s="42" t="s">
        <v>27</v>
      </c>
      <c r="L24" s="9"/>
      <c r="M24" s="9"/>
      <c r="N24" s="9"/>
      <c r="O24" s="19">
        <v>900</v>
      </c>
      <c r="P24" s="10"/>
    </row>
    <row r="25" spans="3:16" x14ac:dyDescent="0.2">
      <c r="C25" s="38" t="s">
        <v>28</v>
      </c>
      <c r="D25" s="9"/>
      <c r="E25" s="9">
        <v>130</v>
      </c>
      <c r="F25" s="9">
        <v>12</v>
      </c>
      <c r="G25" s="19">
        <f>E25*F25</f>
        <v>1560</v>
      </c>
      <c r="H25" s="10"/>
      <c r="K25" s="42" t="s">
        <v>28</v>
      </c>
      <c r="L25" s="9"/>
      <c r="M25" s="9">
        <v>140</v>
      </c>
      <c r="N25" s="9">
        <v>12</v>
      </c>
      <c r="O25" s="19">
        <f>M25*N25</f>
        <v>1680</v>
      </c>
      <c r="P25" s="10"/>
    </row>
    <row r="26" spans="3:16" x14ac:dyDescent="0.2">
      <c r="C26" s="9" t="s">
        <v>29</v>
      </c>
      <c r="D26" s="9"/>
      <c r="E26" s="9"/>
      <c r="F26" s="9"/>
      <c r="G26" s="30">
        <f>SUM(G22:G25)</f>
        <v>11664.4</v>
      </c>
      <c r="H26" s="5"/>
      <c r="K26" s="9" t="s">
        <v>29</v>
      </c>
      <c r="L26" s="9"/>
      <c r="M26" s="9"/>
      <c r="N26" s="9"/>
      <c r="O26" s="30">
        <f>SUM(O22:O25)</f>
        <v>12786</v>
      </c>
      <c r="P26" s="5"/>
    </row>
    <row r="27" spans="3:16" ht="17" thickBot="1" x14ac:dyDescent="0.25">
      <c r="C27" s="4" t="s">
        <v>30</v>
      </c>
      <c r="D27" s="9"/>
      <c r="E27" s="9"/>
      <c r="F27" s="9"/>
      <c r="G27" s="32">
        <f>G21-G26</f>
        <v>38831.599999999999</v>
      </c>
      <c r="H27" s="5"/>
      <c r="K27" s="4" t="s">
        <v>30</v>
      </c>
      <c r="L27" s="9"/>
      <c r="M27" s="9"/>
      <c r="N27" s="9"/>
      <c r="O27" s="32">
        <f>O21-O26</f>
        <v>44054</v>
      </c>
      <c r="P27" s="5"/>
    </row>
    <row r="28" spans="3:16" ht="35" customHeight="1" thickBot="1" x14ac:dyDescent="0.25">
      <c r="C28" s="44" t="s">
        <v>36</v>
      </c>
      <c r="D28" s="44"/>
      <c r="E28" s="44"/>
      <c r="F28" s="45"/>
      <c r="G28" s="34">
        <f>G27*100/H5</f>
        <v>29.054695099139543</v>
      </c>
      <c r="H28" s="5"/>
      <c r="K28" s="44" t="s">
        <v>36</v>
      </c>
      <c r="L28" s="44"/>
      <c r="M28" s="44"/>
      <c r="N28" s="45"/>
      <c r="O28" s="34">
        <f>O27*100/P5</f>
        <v>31.377492877492877</v>
      </c>
      <c r="P28" s="5"/>
    </row>
    <row r="29" spans="3:16" x14ac:dyDescent="0.2">
      <c r="C29" s="38" t="s">
        <v>27</v>
      </c>
      <c r="D29" s="9"/>
      <c r="E29" s="9">
        <v>24</v>
      </c>
      <c r="F29" s="10">
        <v>0.24</v>
      </c>
      <c r="G29" s="33">
        <f>G27*F29</f>
        <v>9319.5839999999989</v>
      </c>
      <c r="H29" s="10"/>
      <c r="K29" s="42" t="s">
        <v>27</v>
      </c>
      <c r="L29" s="9"/>
      <c r="M29" s="9">
        <v>24</v>
      </c>
      <c r="N29" s="10">
        <v>0.24</v>
      </c>
      <c r="O29" s="33">
        <f>O27*N29</f>
        <v>10572.96</v>
      </c>
      <c r="P29" s="10"/>
    </row>
    <row r="30" spans="3:16" ht="17" thickBot="1" x14ac:dyDescent="0.25">
      <c r="C30" s="4" t="s">
        <v>31</v>
      </c>
      <c r="D30" s="9"/>
      <c r="E30" s="9"/>
      <c r="F30" s="9"/>
      <c r="G30" s="32">
        <f>G27-G29</f>
        <v>29512.016</v>
      </c>
      <c r="H30" s="5"/>
      <c r="K30" s="4" t="s">
        <v>31</v>
      </c>
      <c r="L30" s="9"/>
      <c r="M30" s="9"/>
      <c r="N30" s="9"/>
      <c r="O30" s="32">
        <f>O27-O29</f>
        <v>33481.040000000001</v>
      </c>
      <c r="P30" s="5"/>
    </row>
    <row r="31" spans="3:16" ht="17" thickBot="1" x14ac:dyDescent="0.25">
      <c r="C31" s="12" t="s">
        <v>39</v>
      </c>
      <c r="D31" s="12"/>
      <c r="E31" s="12"/>
      <c r="F31" s="9"/>
      <c r="G31" s="36">
        <f>G30*100/H5</f>
        <v>22.081568275346054</v>
      </c>
      <c r="H31" s="1"/>
      <c r="K31" s="12" t="s">
        <v>39</v>
      </c>
      <c r="L31" s="12"/>
      <c r="M31" s="12"/>
      <c r="N31" s="9"/>
      <c r="O31" s="36">
        <f>O30*100/P5</f>
        <v>23.846894586894585</v>
      </c>
      <c r="P31" s="1"/>
    </row>
    <row r="32" spans="3:16" ht="10" customHeight="1" x14ac:dyDescent="0.2">
      <c r="G32" s="35"/>
      <c r="H32" s="1"/>
      <c r="O32" s="35"/>
      <c r="P32" s="1"/>
    </row>
    <row r="33" spans="3:16" ht="80" customHeight="1" x14ac:dyDescent="0.2">
      <c r="C33" s="12" t="s">
        <v>32</v>
      </c>
      <c r="D33" s="12"/>
      <c r="E33" s="9" t="s">
        <v>40</v>
      </c>
      <c r="F33" s="13">
        <v>3.2000000000000001E-2</v>
      </c>
      <c r="G33" s="31">
        <f>830*12</f>
        <v>9960</v>
      </c>
      <c r="H33" s="29" t="s">
        <v>45</v>
      </c>
      <c r="K33" s="12" t="s">
        <v>32</v>
      </c>
      <c r="L33" s="12"/>
      <c r="M33" s="9" t="s">
        <v>40</v>
      </c>
      <c r="N33" s="13">
        <v>3.2000000000000001E-2</v>
      </c>
      <c r="O33" s="31">
        <f>870*12</f>
        <v>10440</v>
      </c>
      <c r="P33" s="43" t="s">
        <v>45</v>
      </c>
    </row>
    <row r="34" spans="3:16" ht="17" customHeight="1" thickBot="1" x14ac:dyDescent="0.25">
      <c r="C34" s="53" t="s">
        <v>37</v>
      </c>
      <c r="D34" s="53"/>
      <c r="E34" s="53"/>
      <c r="F34" s="54"/>
      <c r="G34" s="37">
        <f>G30-G33</f>
        <v>19552.016</v>
      </c>
      <c r="H34" s="1"/>
      <c r="K34" s="53" t="s">
        <v>37</v>
      </c>
      <c r="L34" s="53"/>
      <c r="M34" s="53"/>
      <c r="N34" s="54"/>
      <c r="O34" s="37">
        <f>O30-O33</f>
        <v>23041.040000000001</v>
      </c>
      <c r="P34" s="1"/>
    </row>
    <row r="35" spans="3:16" ht="33" customHeight="1" thickBot="1" x14ac:dyDescent="0.25">
      <c r="C35" s="44" t="s">
        <v>38</v>
      </c>
      <c r="D35" s="44"/>
      <c r="E35" s="44"/>
      <c r="F35" s="45"/>
      <c r="G35" s="36">
        <f>G34*100/H5</f>
        <v>14.629267489711934</v>
      </c>
      <c r="H35" s="1" t="s">
        <v>33</v>
      </c>
      <c r="K35" s="44" t="s">
        <v>38</v>
      </c>
      <c r="L35" s="44"/>
      <c r="M35" s="44"/>
      <c r="N35" s="45"/>
      <c r="O35" s="36">
        <f>O34*100/P5</f>
        <v>16.410997150997151</v>
      </c>
      <c r="P35" s="1" t="s">
        <v>33</v>
      </c>
    </row>
    <row r="36" spans="3:16" ht="34" customHeight="1" x14ac:dyDescent="0.2"/>
  </sheetData>
  <mergeCells count="12">
    <mergeCell ref="K5:N5"/>
    <mergeCell ref="M6:O6"/>
    <mergeCell ref="K22:L22"/>
    <mergeCell ref="K28:N28"/>
    <mergeCell ref="K34:N34"/>
    <mergeCell ref="K35:N35"/>
    <mergeCell ref="C35:F35"/>
    <mergeCell ref="C5:F5"/>
    <mergeCell ref="E6:G6"/>
    <mergeCell ref="C22:D22"/>
    <mergeCell ref="C28:F28"/>
    <mergeCell ref="C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2017-08-11T15:08:53Z</dcterms:created>
  <dcterms:modified xsi:type="dcterms:W3CDTF">2019-04-20T13:26:01Z</dcterms:modified>
</cp:coreProperties>
</file>